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L:\Downloads\plaatsen website nieuwe regeling\"/>
    </mc:Choice>
  </mc:AlternateContent>
  <xr:revisionPtr revIDLastSave="0" documentId="8_{2F875563-120F-4481-AC4F-824FE33394B0}" xr6:coauthVersionLast="36" xr6:coauthVersionMax="36" xr10:uidLastSave="{00000000-0000-0000-0000-000000000000}"/>
  <workbookProtection workbookAlgorithmName="SHA-512" workbookHashValue="Z+/zo/6+zfDKY9Zk4L3wp6g1ofnO41ZbBBREI9kV634TaGD0L9Ej14N+bYQhV3ieqO2P/aWo6GhjNlxUFTjToQ==" workbookSaltValue="iCKvMxeMksbfoFHCn65y1g==" workbookSpinCount="100000" lockStructure="1"/>
  <bookViews>
    <workbookView xWindow="240" yWindow="110" windowWidth="14810" windowHeight="8010" tabRatio="865" activeTab="4" xr2:uid="{00000000-000D-0000-FFFF-FFFF00000000}"/>
  </bookViews>
  <sheets>
    <sheet name="Projectinformatie" sheetId="2" r:id="rId1"/>
    <sheet name="1-Boomgaard" sheetId="1" r:id="rId2"/>
    <sheet name="2-Bossingel" sheetId="3" r:id="rId3"/>
    <sheet name="3-Holle weg, singel, wal, graft" sheetId="4" r:id="rId4"/>
    <sheet name="4-Knip-scheerheg" sheetId="5" r:id="rId5"/>
    <sheet name="5-Knotbomen" sheetId="6" r:id="rId6"/>
    <sheet name="6-Poel" sheetId="7" r:id="rId7"/>
    <sheet name="7-Struweelhaag" sheetId="8" r:id="rId8"/>
    <sheet name="Lijst inheemse soorten" sheetId="9" state="hidden" r:id="rId9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6" l="1"/>
  <c r="F3" i="3" l="1"/>
  <c r="F4" i="3"/>
  <c r="G5" i="5" l="1"/>
  <c r="F12" i="4"/>
  <c r="F13" i="4"/>
  <c r="F14" i="4"/>
  <c r="F11" i="4"/>
  <c r="G4" i="8" l="1"/>
  <c r="G3" i="8"/>
  <c r="G4" i="5"/>
  <c r="G3" i="5"/>
  <c r="G6" i="4" l="1"/>
  <c r="F4" i="1"/>
  <c r="F5" i="1"/>
  <c r="F3" i="1"/>
  <c r="H2" i="5"/>
  <c r="H3" i="8"/>
  <c r="G3" i="7"/>
  <c r="G3" i="6"/>
  <c r="G17" i="4"/>
  <c r="G15" i="4"/>
  <c r="G2" i="4"/>
  <c r="G3" i="1"/>
  <c r="G3" i="3"/>
  <c r="G5" i="8"/>
  <c r="F8" i="7"/>
  <c r="F7" i="7"/>
  <c r="F4" i="7"/>
  <c r="F6" i="7"/>
  <c r="F5" i="7"/>
  <c r="F3" i="7"/>
  <c r="F5" i="6"/>
  <c r="F4" i="6"/>
  <c r="F3" i="6"/>
  <c r="F18" i="4"/>
  <c r="F4" i="4"/>
  <c r="F5" i="4"/>
  <c r="F6" i="4"/>
  <c r="F7" i="4"/>
  <c r="F8" i="4"/>
  <c r="F9" i="4"/>
  <c r="F10" i="4"/>
  <c r="F3" i="4"/>
  <c r="F16" i="4"/>
  <c r="F22" i="2" l="1"/>
  <c r="N22" i="2" s="1"/>
</calcChain>
</file>

<file path=xl/sharedStrings.xml><?xml version="1.0" encoding="utf-8"?>
<sst xmlns="http://schemas.openxmlformats.org/spreadsheetml/2006/main" count="274" uniqueCount="199">
  <si>
    <t>Gebruik dit formulier bij de subsidieaanvraag en bij de subsidievaststelling. Indien gegevens nog niet beschikbaar zijn tijdens de aanvraag kan kolom leeg blijven.</t>
  </si>
  <si>
    <t>Projectinformatie</t>
  </si>
  <si>
    <t>de gele cellen hier verplicht in te vullen</t>
  </si>
  <si>
    <t>Naam aanvrager:</t>
  </si>
  <si>
    <t>Adres:</t>
  </si>
  <si>
    <t>Postcode:</t>
  </si>
  <si>
    <t>Contactpersoon (Achternaam, Voornaam):</t>
  </si>
  <si>
    <t>Telefoon:</t>
  </si>
  <si>
    <t>Email:</t>
  </si>
  <si>
    <t>Startdatum project:</t>
  </si>
  <si>
    <t>Einddatum project:</t>
  </si>
  <si>
    <t>Subsidie bedrag totaal:</t>
  </si>
  <si>
    <t>Bankrekeningnummer (IBAN):</t>
  </si>
  <si>
    <t>Datum dagtekening:</t>
  </si>
  <si>
    <t>(dag-maand-jaartal)</t>
  </si>
  <si>
    <t xml:space="preserve">Boomgaard </t>
  </si>
  <si>
    <t xml:space="preserve">L01.09 </t>
  </si>
  <si>
    <t xml:space="preserve">Eenheid </t>
  </si>
  <si>
    <t>Aantal</t>
  </si>
  <si>
    <t xml:space="preserve">Subsidiebedrag € </t>
  </si>
  <si>
    <t>Subsidie subtotaal</t>
  </si>
  <si>
    <t xml:space="preserve">Aanleg hoogstam </t>
  </si>
  <si>
    <t xml:space="preserve">A.L01.09.01 </t>
  </si>
  <si>
    <t xml:space="preserve">Per boom </t>
  </si>
  <si>
    <t xml:space="preserve">Aanleg halfstam </t>
  </si>
  <si>
    <t xml:space="preserve">A.L01.09.02 </t>
  </si>
  <si>
    <t xml:space="preserve">Beheer </t>
  </si>
  <si>
    <t>B.L01.09</t>
  </si>
  <si>
    <t xml:space="preserve">Vast bedrag per boom per 5 jaar </t>
  </si>
  <si>
    <t xml:space="preserve">25 (€5/jaar) </t>
  </si>
  <si>
    <t xml:space="preserve">Bossingel </t>
  </si>
  <si>
    <t xml:space="preserve">L01.16 </t>
  </si>
  <si>
    <t xml:space="preserve">Aanleg </t>
  </si>
  <si>
    <t xml:space="preserve">A.L01.16.01 </t>
  </si>
  <si>
    <t xml:space="preserve">Per m2 </t>
  </si>
  <si>
    <t xml:space="preserve">B.L01.16.01 </t>
  </si>
  <si>
    <t xml:space="preserve">Vast bedrag per m2 per vijf jaar </t>
  </si>
  <si>
    <t xml:space="preserve"> 0,45 (0,09€ per jaar)</t>
  </si>
  <si>
    <t xml:space="preserve">Holle weg, houtsingel, houtwal, graft </t>
  </si>
  <si>
    <t xml:space="preserve">L01.02 </t>
  </si>
  <si>
    <t xml:space="preserve">Aanleg begroeiing  </t>
  </si>
  <si>
    <t xml:space="preserve">Holle weg  A.L01.02.01 </t>
  </si>
  <si>
    <t xml:space="preserve">Houtsingel A.L01.02.02 </t>
  </si>
  <si>
    <t xml:space="preserve">Houtwal     A.L01.02.03 </t>
  </si>
  <si>
    <t xml:space="preserve">Graft          A.L01.02.04 </t>
  </si>
  <si>
    <t xml:space="preserve">Herstel begroeiing </t>
  </si>
  <si>
    <t xml:space="preserve">Holle weg  H.L01.02.01 </t>
  </si>
  <si>
    <t xml:space="preserve">Houtsingel H.L01.02.02 </t>
  </si>
  <si>
    <t xml:space="preserve">Houtwal     H.L01.02.03 </t>
  </si>
  <si>
    <t xml:space="preserve">Graft          H.L01.02.04 </t>
  </si>
  <si>
    <t xml:space="preserve">Beheer element </t>
  </si>
  <si>
    <t xml:space="preserve">Holle weg  B.L01.02.01 </t>
  </si>
  <si>
    <t xml:space="preserve">Houtsingel B.L01.02.02 </t>
  </si>
  <si>
    <t xml:space="preserve">Houtwal     B.L01.02.03 </t>
  </si>
  <si>
    <t xml:space="preserve">Graft          B.L01.02.04 </t>
  </si>
  <si>
    <t xml:space="preserve">Houtwal </t>
  </si>
  <si>
    <t xml:space="preserve">Aanleg nieuw hoog wallichaam inclusief aanleg begroeiing </t>
  </si>
  <si>
    <t xml:space="preserve">A.L01.02.05 </t>
  </si>
  <si>
    <t>Per m2</t>
  </si>
  <si>
    <t xml:space="preserve">Graft </t>
  </si>
  <si>
    <t xml:space="preserve">Aanleg nieuw wallichaam inclusief aanleg begroeiing </t>
  </si>
  <si>
    <t xml:space="preserve">A.L01.02.06 </t>
  </si>
  <si>
    <t xml:space="preserve">Knip- of scheerheg </t>
  </si>
  <si>
    <t xml:space="preserve">L01.05 </t>
  </si>
  <si>
    <t xml:space="preserve">A.L01.05 </t>
  </si>
  <si>
    <t xml:space="preserve">Per meter </t>
  </si>
  <si>
    <t xml:space="preserve">Aanleg met afrastering </t>
  </si>
  <si>
    <t xml:space="preserve">B.L01.05 </t>
  </si>
  <si>
    <t xml:space="preserve">Vast bedrag per meter per vijf jaar </t>
  </si>
  <si>
    <t xml:space="preserve">  Knotbomenrij  </t>
  </si>
  <si>
    <t xml:space="preserve">L01.08 </t>
  </si>
  <si>
    <t xml:space="preserve">A.L01.08 </t>
  </si>
  <si>
    <t xml:space="preserve">Herstel </t>
  </si>
  <si>
    <t xml:space="preserve">H.L01.08 </t>
  </si>
  <si>
    <t xml:space="preserve">B.L01.08 </t>
  </si>
  <si>
    <t xml:space="preserve">20 (€4/jaar) </t>
  </si>
  <si>
    <t xml:space="preserve">Poel </t>
  </si>
  <si>
    <t xml:space="preserve">L01.01 </t>
  </si>
  <si>
    <t xml:space="preserve">Aanleg poel Geelbuikvuurpad </t>
  </si>
  <si>
    <t>A.L01.01</t>
  </si>
  <si>
    <t xml:space="preserve">Per poel </t>
  </si>
  <si>
    <t xml:space="preserve">Beheer poel Geelbuikvuurpad </t>
  </si>
  <si>
    <t xml:space="preserve">B.L01.01 </t>
  </si>
  <si>
    <t xml:space="preserve">Per poel per vijf jaar </t>
  </si>
  <si>
    <t xml:space="preserve">150 (€30/jaar) </t>
  </si>
  <si>
    <t xml:space="preserve">Aanleg Grondwaterpoel </t>
  </si>
  <si>
    <t xml:space="preserve">A.L01.01 </t>
  </si>
  <si>
    <t xml:space="preserve">Aanleg poel met kunstmatige afdichting </t>
  </si>
  <si>
    <t xml:space="preserve">Beheer poel 50 m2 tot 175 m2 </t>
  </si>
  <si>
    <t xml:space="preserve">750 (€150/jaar) </t>
  </si>
  <si>
    <t xml:space="preserve">Beheer poel groter dan 175 m2 </t>
  </si>
  <si>
    <t xml:space="preserve">1.000 (€200/jaar) </t>
  </si>
  <si>
    <t xml:space="preserve">Struweelhaag </t>
  </si>
  <si>
    <t xml:space="preserve">L01.06 </t>
  </si>
  <si>
    <t>Subsidie Subtotaal</t>
  </si>
  <si>
    <t xml:space="preserve">A.L01.06 </t>
  </si>
  <si>
    <t xml:space="preserve">Aanleg met Afrastering </t>
  </si>
  <si>
    <t>A.L01.06</t>
  </si>
  <si>
    <t>B.L01.06</t>
  </si>
  <si>
    <t xml:space="preserve">2,50 (€0,50/jaar) </t>
  </si>
  <si>
    <r>
      <t>Nederlandse naam </t>
    </r>
    <r>
      <rPr>
        <sz val="9"/>
        <color theme="1"/>
        <rFont val="Arial"/>
        <family val="2"/>
        <charset val="1"/>
      </rPr>
      <t> </t>
    </r>
  </si>
  <si>
    <r>
      <t>Wetenschappelijke naam</t>
    </r>
    <r>
      <rPr>
        <sz val="9"/>
        <color theme="1"/>
        <rFont val="Arial"/>
        <family val="2"/>
        <charset val="1"/>
      </rPr>
      <t> </t>
    </r>
  </si>
  <si>
    <t>Amandelwilg  </t>
  </si>
  <si>
    <t>Salix petandra </t>
  </si>
  <si>
    <t>Beuk  </t>
  </si>
  <si>
    <t>Fagus sylvatica </t>
  </si>
  <si>
    <t>Bittere wilg  </t>
  </si>
  <si>
    <t>Salix purpurea </t>
  </si>
  <si>
    <t>Boswilg  </t>
  </si>
  <si>
    <t>Salix caprea </t>
  </si>
  <si>
    <t>Eenstijlige Meidoorn  </t>
  </si>
  <si>
    <t>Crataegus monogyna </t>
  </si>
  <si>
    <t>Egelantier  </t>
  </si>
  <si>
    <t>Rosa rubiginosa </t>
  </si>
  <si>
    <t>Gelderse Roos  </t>
  </si>
  <si>
    <t>Viburnum opulus </t>
  </si>
  <si>
    <t>Gele Kornoelje (alleen Zuid-Limburg)  </t>
  </si>
  <si>
    <t>Cornus mas </t>
  </si>
  <si>
    <t>Geoorde wilg </t>
  </si>
  <si>
    <t>Salix aurita </t>
  </si>
  <si>
    <t>Gewone Es  </t>
  </si>
  <si>
    <t>Fraxinus excelsior </t>
  </si>
  <si>
    <t>Grauwe Wilg  </t>
  </si>
  <si>
    <t>Salix cinerea </t>
  </si>
  <si>
    <t>Haagbeuk  </t>
  </si>
  <si>
    <t>Carpinus betulus </t>
  </si>
  <si>
    <t>Hazelaar  </t>
  </si>
  <si>
    <t>Corylus avellana </t>
  </si>
  <si>
    <t>Hollandse Linde  </t>
  </si>
  <si>
    <t>Tilia x vulgaris / Tilia × europaea</t>
  </si>
  <si>
    <t>Hondsroos  </t>
  </si>
  <si>
    <t>Rosa canina </t>
  </si>
  <si>
    <t>Hulst  </t>
  </si>
  <si>
    <t>Ilex aquifolium </t>
  </si>
  <si>
    <t>Inlandse Vogelkers  </t>
  </si>
  <si>
    <t>Prunus padus </t>
  </si>
  <si>
    <t>Jeneverbes  </t>
  </si>
  <si>
    <t>Juniperus communis </t>
  </si>
  <si>
    <t>Kardinaalsmuts  </t>
  </si>
  <si>
    <t>Eunoymus europeus </t>
  </si>
  <si>
    <t>Katwilg  </t>
  </si>
  <si>
    <t>Salix viminalis </t>
  </si>
  <si>
    <t>Kraakwilg  </t>
  </si>
  <si>
    <t>Salix fragilis </t>
  </si>
  <si>
    <t>Koraalmeidoorn  </t>
  </si>
  <si>
    <t>Crateagus rhypidophylla/curvisepala </t>
  </si>
  <si>
    <t>Laurierwilg  </t>
  </si>
  <si>
    <t>Salix pentandra </t>
  </si>
  <si>
    <t>Mispel  </t>
  </si>
  <si>
    <t>Mespilus germanica </t>
  </si>
  <si>
    <t>Paardenkastanje </t>
  </si>
  <si>
    <t>Aesculus hippocastanum </t>
  </si>
  <si>
    <t>Ratelpopulier  </t>
  </si>
  <si>
    <t>Populus tremula </t>
  </si>
  <si>
    <t>Rode Kornoelje  </t>
  </si>
  <si>
    <t>Cornus sanguinea </t>
  </si>
  <si>
    <t>Ruwe Berk  </t>
  </si>
  <si>
    <t>Betula pendula </t>
  </si>
  <si>
    <t>Schietwilg  </t>
  </si>
  <si>
    <t>Salix alba </t>
  </si>
  <si>
    <t>Sleedoorn  </t>
  </si>
  <si>
    <t>Prunus spinosa </t>
  </si>
  <si>
    <t>Tamme kastanje </t>
  </si>
  <si>
    <t>Castanea sativa  </t>
  </si>
  <si>
    <t>Trosvlier/Bergvlier  </t>
  </si>
  <si>
    <t>Sambucus racemosa </t>
  </si>
  <si>
    <t>Tweestijlige meidoorn </t>
  </si>
  <si>
    <t>Crataegus laevigata </t>
  </si>
  <si>
    <t>Veldesdoorn  </t>
  </si>
  <si>
    <t>Acer campestre </t>
  </si>
  <si>
    <t>Vlier  </t>
  </si>
  <si>
    <t>Sambucus nigra </t>
  </si>
  <si>
    <t>Vuilboom  </t>
  </si>
  <si>
    <t>Rhamnus frangula </t>
  </si>
  <si>
    <t>Wegedoorn  </t>
  </si>
  <si>
    <t>Rhamnus catharctica </t>
  </si>
  <si>
    <t>Wilde Appel  </t>
  </si>
  <si>
    <t>Malus sylvestris </t>
  </si>
  <si>
    <t>Wilde Liguster  </t>
  </si>
  <si>
    <t>Ligustrum vulgare </t>
  </si>
  <si>
    <t>Wilde Lijsterbes  </t>
  </si>
  <si>
    <t>Sorbus aucuparia </t>
  </si>
  <si>
    <t>Wintereik  </t>
  </si>
  <si>
    <t>Quercus petreae </t>
  </si>
  <si>
    <t>Winterlinde  </t>
  </si>
  <si>
    <t>Tilia cordata </t>
  </si>
  <si>
    <t>Witte abeel  </t>
  </si>
  <si>
    <t>Populus alba </t>
  </si>
  <si>
    <t>Zachte Berk  </t>
  </si>
  <si>
    <t>Betula pubescens </t>
  </si>
  <si>
    <t>Zoete kers  </t>
  </si>
  <si>
    <t>Prunus avium </t>
  </si>
  <si>
    <t>Zomerlinde  </t>
  </si>
  <si>
    <t>Tilia platyphyllos </t>
  </si>
  <si>
    <t xml:space="preserve">0,85 (€0,17/jaar) </t>
  </si>
  <si>
    <t xml:space="preserve">Subsidiebedrag € Deel ≤ 500 meter </t>
  </si>
  <si>
    <t xml:space="preserve">Subsidiebedrag € Deel &gt; 500 meter </t>
  </si>
  <si>
    <t>Registratieformulier Nadere subsidieregels Landschapselementen 2025</t>
  </si>
  <si>
    <t>Conform de ‘Regels aanbesteding provincie Limburg bij subsidiëring’, mogen opdrachten voor leveringen en diensten door de subsidieontvanger voor maximaal 4 jaar verleend worden.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</si>
</sst>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5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9"/>
      <color theme="1"/>
      <name val="Arial"/>
      <family val="2"/>
      <charset val="1"/>
    </font>
    <font>
      <b/>
      <sz val="9"/>
      <color theme="1"/>
      <name val="Arial"/>
      <family val="2"/>
      <charset val="1"/>
    </font>
    <font>
      <b/>
      <sz val="14"/>
      <name val="Sofia Pro"/>
      <family val="2"/>
    </font>
    <font>
      <sz val="11"/>
      <color theme="1"/>
      <name val="Sofia Pro"/>
      <family val="2"/>
    </font>
    <font>
      <sz val="10"/>
      <color theme="1"/>
      <name val="Sofia Pro"/>
      <family val="2"/>
    </font>
    <font>
      <b/>
      <sz val="12"/>
      <name val="Sofia Pro"/>
      <family val="2"/>
    </font>
    <font>
      <sz val="10"/>
      <name val="Sofia Pro"/>
      <family val="2"/>
    </font>
    <font>
      <b/>
      <sz val="10"/>
      <name val="Sofia Pro"/>
      <family val="2"/>
    </font>
    <font>
      <sz val="12"/>
      <color indexed="9"/>
      <name val="Sofia Pro"/>
      <family val="2"/>
    </font>
    <font>
      <sz val="12"/>
      <name val="Sofia Pro"/>
      <family val="2"/>
    </font>
    <font>
      <sz val="12"/>
      <color theme="1"/>
      <name val="Sofia Pro"/>
      <family val="2"/>
    </font>
    <font>
      <sz val="11"/>
      <color theme="0"/>
      <name val="Sofia Pro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D05"/>
        <bgColor indexed="64"/>
      </patternFill>
    </fill>
    <fill>
      <patternFill patternType="solid">
        <fgColor rgb="FFFF2E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E8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5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3" fillId="3" borderId="9" xfId="0" applyFont="1" applyFill="1" applyBorder="1"/>
    <xf numFmtId="0" fontId="3" fillId="3" borderId="10" xfId="0" applyFont="1" applyFill="1" applyBorder="1"/>
    <xf numFmtId="0" fontId="0" fillId="6" borderId="0" xfId="0" applyFill="1"/>
    <xf numFmtId="0" fontId="5" fillId="0" borderId="0" xfId="0" applyFont="1"/>
    <xf numFmtId="0" fontId="6" fillId="0" borderId="0" xfId="0" applyFont="1"/>
    <xf numFmtId="0" fontId="4" fillId="0" borderId="0" xfId="0" applyFont="1"/>
    <xf numFmtId="0" fontId="7" fillId="2" borderId="1" xfId="0" applyFont="1" applyFill="1" applyBorder="1"/>
    <xf numFmtId="0" fontId="8" fillId="2" borderId="2" xfId="0" applyFont="1" applyFill="1" applyBorder="1"/>
    <xf numFmtId="0" fontId="4" fillId="0" borderId="4" xfId="0" applyFont="1" applyBorder="1"/>
    <xf numFmtId="0" fontId="9" fillId="0" borderId="0" xfId="0" applyFont="1"/>
    <xf numFmtId="0" fontId="11" fillId="0" borderId="5" xfId="0" applyFont="1" applyBorder="1"/>
    <xf numFmtId="0" fontId="12" fillId="0" borderId="0" xfId="0" applyFont="1"/>
    <xf numFmtId="49" fontId="12" fillId="0" borderId="0" xfId="0" applyNumberFormat="1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5" fillId="0" borderId="15" xfId="0" applyFont="1" applyBorder="1"/>
    <xf numFmtId="1" fontId="5" fillId="7" borderId="15" xfId="0" applyNumberFormat="1" applyFont="1" applyFill="1" applyBorder="1"/>
    <xf numFmtId="0" fontId="5" fillId="0" borderId="16" xfId="0" applyFont="1" applyBorder="1"/>
    <xf numFmtId="44" fontId="5" fillId="0" borderId="15" xfId="0" applyNumberFormat="1" applyFont="1" applyBorder="1"/>
    <xf numFmtId="0" fontId="5" fillId="0" borderId="16" xfId="0" applyFont="1" applyBorder="1" applyAlignment="1">
      <alignment horizontal="right"/>
    </xf>
    <xf numFmtId="0" fontId="5" fillId="0" borderId="17" xfId="0" applyFont="1" applyBorder="1"/>
    <xf numFmtId="1" fontId="5" fillId="7" borderId="17" xfId="0" applyNumberFormat="1" applyFont="1" applyFill="1" applyBorder="1"/>
    <xf numFmtId="44" fontId="5" fillId="0" borderId="17" xfId="0" applyNumberFormat="1" applyFont="1" applyBorder="1"/>
    <xf numFmtId="3" fontId="5" fillId="0" borderId="17" xfId="0" applyNumberFormat="1" applyFont="1" applyBorder="1"/>
    <xf numFmtId="0" fontId="13" fillId="5" borderId="15" xfId="0" applyFont="1" applyFill="1" applyBorder="1"/>
    <xf numFmtId="0" fontId="13" fillId="5" borderId="16" xfId="0" applyFont="1" applyFill="1" applyBorder="1"/>
    <xf numFmtId="1" fontId="13" fillId="5" borderId="15" xfId="0" applyNumberFormat="1" applyFont="1" applyFill="1" applyBorder="1"/>
    <xf numFmtId="0" fontId="13" fillId="5" borderId="18" xfId="0" applyFont="1" applyFill="1" applyBorder="1"/>
    <xf numFmtId="0" fontId="13" fillId="5" borderId="19" xfId="0" applyFont="1" applyFill="1" applyBorder="1"/>
    <xf numFmtId="2" fontId="5" fillId="0" borderId="16" xfId="0" applyNumberFormat="1" applyFont="1" applyBorder="1"/>
    <xf numFmtId="2" fontId="13" fillId="5" borderId="16" xfId="0" applyNumberFormat="1" applyFont="1" applyFill="1" applyBorder="1"/>
    <xf numFmtId="0" fontId="13" fillId="5" borderId="16" xfId="0" applyFont="1" applyFill="1" applyBorder="1" applyAlignment="1">
      <alignment wrapText="1"/>
    </xf>
    <xf numFmtId="0" fontId="0" fillId="0" borderId="0" xfId="0" applyFill="1"/>
    <xf numFmtId="0" fontId="4" fillId="0" borderId="0" xfId="0" applyFont="1" applyAlignment="1">
      <alignment horizontal="center" wrapText="1"/>
    </xf>
    <xf numFmtId="0" fontId="10" fillId="5" borderId="1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49" fontId="12" fillId="4" borderId="6" xfId="0" applyNumberFormat="1" applyFont="1" applyFill="1" applyBorder="1" applyAlignment="1" applyProtection="1">
      <alignment horizontal="center"/>
      <protection locked="0"/>
    </xf>
    <xf numFmtId="49" fontId="12" fillId="4" borderId="7" xfId="0" applyNumberFormat="1" applyFont="1" applyFill="1" applyBorder="1" applyAlignment="1" applyProtection="1">
      <alignment horizontal="center"/>
      <protection locked="0"/>
    </xf>
    <xf numFmtId="49" fontId="12" fillId="4" borderId="8" xfId="0" applyNumberFormat="1" applyFont="1" applyFill="1" applyBorder="1" applyAlignment="1" applyProtection="1">
      <alignment horizontal="center"/>
      <protection locked="0"/>
    </xf>
    <xf numFmtId="0" fontId="12" fillId="4" borderId="6" xfId="0" applyFont="1" applyFill="1" applyBorder="1" applyAlignment="1" applyProtection="1">
      <alignment horizontal="center"/>
      <protection locked="0"/>
    </xf>
    <xf numFmtId="0" fontId="12" fillId="4" borderId="7" xfId="0" applyFont="1" applyFill="1" applyBorder="1" applyAlignment="1" applyProtection="1">
      <alignment horizontal="center"/>
      <protection locked="0"/>
    </xf>
    <xf numFmtId="0" fontId="12" fillId="4" borderId="8" xfId="0" applyFont="1" applyFill="1" applyBorder="1" applyAlignment="1" applyProtection="1">
      <alignment horizontal="center"/>
      <protection locked="0"/>
    </xf>
    <xf numFmtId="14" fontId="12" fillId="4" borderId="6" xfId="0" applyNumberFormat="1" applyFont="1" applyFill="1" applyBorder="1" applyAlignment="1" applyProtection="1">
      <alignment horizontal="center"/>
      <protection locked="0"/>
    </xf>
    <xf numFmtId="14" fontId="12" fillId="4" borderId="7" xfId="0" applyNumberFormat="1" applyFont="1" applyFill="1" applyBorder="1" applyAlignment="1" applyProtection="1">
      <alignment horizontal="center"/>
      <protection locked="0"/>
    </xf>
    <xf numFmtId="14" fontId="12" fillId="4" borderId="8" xfId="0" applyNumberFormat="1" applyFont="1" applyFill="1" applyBorder="1" applyAlignment="1" applyProtection="1">
      <alignment horizontal="center"/>
      <protection locked="0"/>
    </xf>
    <xf numFmtId="164" fontId="12" fillId="0" borderId="15" xfId="0" applyNumberFormat="1" applyFont="1" applyBorder="1" applyAlignment="1">
      <alignment horizontal="center"/>
    </xf>
    <xf numFmtId="0" fontId="14" fillId="0" borderId="0" xfId="0" applyFont="1" applyBorder="1" applyAlignment="1">
      <alignment horizontal="left" vertical="center" wrapText="1"/>
    </xf>
  </cellXfs>
  <cellStyles count="1">
    <cellStyle name="Standaard" xfId="0" builtinId="0"/>
  </cellStyles>
  <dxfs count="2">
    <dxf>
      <font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FFFF2E29"/>
      <color rgb="FFC0E8FF"/>
      <color rgb="FFFFCD05"/>
      <color rgb="FFC0E86D"/>
      <color rgb="FF106A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9526</xdr:colOff>
      <xdr:row>0</xdr:row>
      <xdr:rowOff>1</xdr:rowOff>
    </xdr:from>
    <xdr:to>
      <xdr:col>17</xdr:col>
      <xdr:colOff>222916</xdr:colOff>
      <xdr:row>4</xdr:row>
      <xdr:rowOff>247650</xdr:rowOff>
    </xdr:to>
    <xdr:pic>
      <xdr:nvPicPr>
        <xdr:cNvPr id="5" name="Afbeelding 4" descr="C:\Users\Olivierd\AppData\Local\Temp\4a11e555-0a3b-442a-8ab0-d32a76e07908_pl_logo_rgb_basis.zip.908\PL logo RGB basis.jpg">
          <a:extLst>
            <a:ext uri="{FF2B5EF4-FFF2-40B4-BE49-F238E27FC236}">
              <a16:creationId xmlns:a16="http://schemas.microsoft.com/office/drawing/2014/main" id="{D37D9B7A-6958-46A9-98D5-1EDBFE334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1" y="1"/>
          <a:ext cx="2270790" cy="113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1</xdr:col>
      <xdr:colOff>581025</xdr:colOff>
      <xdr:row>0</xdr:row>
      <xdr:rowOff>798746</xdr:rowOff>
    </xdr:to>
    <xdr:pic>
      <xdr:nvPicPr>
        <xdr:cNvPr id="2" name="Afbeelding 1" descr="C:\Users\Olivierd\AppData\Local\Temp\4a11e555-0a3b-442a-8ab0-d32a76e07908_pl_logo_rgb_basis.zip.908\PL logo RGB basis.jpg">
          <a:extLst>
            <a:ext uri="{FF2B5EF4-FFF2-40B4-BE49-F238E27FC236}">
              <a16:creationId xmlns:a16="http://schemas.microsoft.com/office/drawing/2014/main" id="{6B44D0CF-131B-4999-BD08-FEEA6DC24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1600200" cy="798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2</xdr:col>
      <xdr:colOff>228600</xdr:colOff>
      <xdr:row>0</xdr:row>
      <xdr:rowOff>798746</xdr:rowOff>
    </xdr:to>
    <xdr:pic>
      <xdr:nvPicPr>
        <xdr:cNvPr id="2" name="Afbeelding 1" descr="C:\Users\Olivierd\AppData\Local\Temp\4a11e555-0a3b-442a-8ab0-d32a76e07908_pl_logo_rgb_basis.zip.908\PL logo RGB basis.jpg">
          <a:extLst>
            <a:ext uri="{FF2B5EF4-FFF2-40B4-BE49-F238E27FC236}">
              <a16:creationId xmlns:a16="http://schemas.microsoft.com/office/drawing/2014/main" id="{7B26649F-C48F-4628-9D18-FFF8246E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1600200" cy="798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0</xdr:col>
      <xdr:colOff>1800225</xdr:colOff>
      <xdr:row>0</xdr:row>
      <xdr:rowOff>798746</xdr:rowOff>
    </xdr:to>
    <xdr:pic>
      <xdr:nvPicPr>
        <xdr:cNvPr id="2" name="Afbeelding 1" descr="C:\Users\Olivierd\AppData\Local\Temp\4a11e555-0a3b-442a-8ab0-d32a76e07908_pl_logo_rgb_basis.zip.908\PL logo RGB basis.jpg">
          <a:extLst>
            <a:ext uri="{FF2B5EF4-FFF2-40B4-BE49-F238E27FC236}">
              <a16:creationId xmlns:a16="http://schemas.microsoft.com/office/drawing/2014/main" id="{D10C722D-516F-4FE3-ABE6-5759C012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1600200" cy="798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1</xdr:col>
      <xdr:colOff>247650</xdr:colOff>
      <xdr:row>0</xdr:row>
      <xdr:rowOff>798746</xdr:rowOff>
    </xdr:to>
    <xdr:pic>
      <xdr:nvPicPr>
        <xdr:cNvPr id="2" name="Afbeelding 1" descr="C:\Users\Olivierd\AppData\Local\Temp\4a11e555-0a3b-442a-8ab0-d32a76e07908_pl_logo_rgb_basis.zip.908\PL logo RGB basis.jpg">
          <a:extLst>
            <a:ext uri="{FF2B5EF4-FFF2-40B4-BE49-F238E27FC236}">
              <a16:creationId xmlns:a16="http://schemas.microsoft.com/office/drawing/2014/main" id="{E70C89DB-8E35-4B9D-9A46-3C4D2D418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1600200" cy="798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2</xdr:col>
      <xdr:colOff>47625</xdr:colOff>
      <xdr:row>0</xdr:row>
      <xdr:rowOff>798746</xdr:rowOff>
    </xdr:to>
    <xdr:pic>
      <xdr:nvPicPr>
        <xdr:cNvPr id="2" name="Afbeelding 1" descr="C:\Users\Olivierd\AppData\Local\Temp\4a11e555-0a3b-442a-8ab0-d32a76e07908_pl_logo_rgb_basis.zip.908\PL logo RGB basis.jpg">
          <a:extLst>
            <a:ext uri="{FF2B5EF4-FFF2-40B4-BE49-F238E27FC236}">
              <a16:creationId xmlns:a16="http://schemas.microsoft.com/office/drawing/2014/main" id="{E19D2DE4-81EF-4C9B-BFC5-025BA3B83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1600200" cy="798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0</xdr:col>
      <xdr:colOff>1800225</xdr:colOff>
      <xdr:row>0</xdr:row>
      <xdr:rowOff>798746</xdr:rowOff>
    </xdr:to>
    <xdr:pic>
      <xdr:nvPicPr>
        <xdr:cNvPr id="2" name="Afbeelding 1" descr="C:\Users\Olivierd\AppData\Local\Temp\4a11e555-0a3b-442a-8ab0-d32a76e07908_pl_logo_rgb_basis.zip.908\PL logo RGB basis.jpg">
          <a:extLst>
            <a:ext uri="{FF2B5EF4-FFF2-40B4-BE49-F238E27FC236}">
              <a16:creationId xmlns:a16="http://schemas.microsoft.com/office/drawing/2014/main" id="{4FB28E5B-D53E-4640-9869-1DB33421E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1600200" cy="798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1</xdr:col>
      <xdr:colOff>247650</xdr:colOff>
      <xdr:row>0</xdr:row>
      <xdr:rowOff>798746</xdr:rowOff>
    </xdr:to>
    <xdr:pic>
      <xdr:nvPicPr>
        <xdr:cNvPr id="2" name="Afbeelding 1" descr="C:\Users\Olivierd\AppData\Local\Temp\4a11e555-0a3b-442a-8ab0-d32a76e07908_pl_logo_rgb_basis.zip.908\PL logo RGB basis.jpg">
          <a:extLst>
            <a:ext uri="{FF2B5EF4-FFF2-40B4-BE49-F238E27FC236}">
              <a16:creationId xmlns:a16="http://schemas.microsoft.com/office/drawing/2014/main" id="{454301F6-8F75-4EE4-8584-928690315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1600200" cy="798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7E362-3F15-481F-9B1F-F352BDE6DEF1}">
  <sheetPr>
    <tabColor rgb="FFFFCD05"/>
    <pageSetUpPr fitToPage="1"/>
  </sheetPr>
  <dimension ref="A1:R29"/>
  <sheetViews>
    <sheetView zoomScaleNormal="100" workbookViewId="0">
      <selection activeCell="T9" sqref="T9"/>
    </sheetView>
  </sheetViews>
  <sheetFormatPr defaultRowHeight="14"/>
  <cols>
    <col min="14" max="14" width="9.83203125" customWidth="1"/>
  </cols>
  <sheetData>
    <row r="1" spans="1:18" ht="18">
      <c r="A1" s="38" t="s">
        <v>197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9"/>
      <c r="O1" s="37"/>
      <c r="P1" s="37"/>
      <c r="Q1" s="37"/>
      <c r="R1" s="37"/>
    </row>
    <row r="2" spans="1:18">
      <c r="A2" s="10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7"/>
      <c r="P2" s="37"/>
      <c r="Q2" s="37"/>
      <c r="R2" s="37"/>
    </row>
    <row r="3" spans="1:18" ht="18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7"/>
      <c r="P3" s="37"/>
      <c r="Q3" s="37"/>
      <c r="R3" s="37"/>
    </row>
    <row r="4" spans="1:18" ht="15.5">
      <c r="A4" s="12" t="s">
        <v>1</v>
      </c>
      <c r="B4" s="13"/>
      <c r="C4" s="13"/>
      <c r="D4" s="13"/>
      <c r="E4" s="13"/>
      <c r="F4" s="39" t="s">
        <v>2</v>
      </c>
      <c r="G4" s="40"/>
      <c r="H4" s="40"/>
      <c r="I4" s="40"/>
      <c r="J4" s="40"/>
      <c r="K4" s="40"/>
      <c r="L4" s="40"/>
      <c r="M4" s="41"/>
      <c r="N4" s="9"/>
      <c r="O4" s="37"/>
      <c r="P4" s="37"/>
      <c r="Q4" s="37"/>
      <c r="R4" s="37"/>
    </row>
    <row r="5" spans="1:18" ht="18.5" thickBot="1">
      <c r="A5" s="1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7"/>
      <c r="P5" s="37"/>
      <c r="Q5" s="37"/>
      <c r="R5" s="37"/>
    </row>
    <row r="6" spans="1:18" ht="16" thickBot="1">
      <c r="A6" s="16" t="s">
        <v>3</v>
      </c>
      <c r="B6" s="9"/>
      <c r="C6" s="9"/>
      <c r="D6" s="9"/>
      <c r="E6" s="9"/>
      <c r="F6" s="42"/>
      <c r="G6" s="43"/>
      <c r="H6" s="43"/>
      <c r="I6" s="43"/>
      <c r="J6" s="43"/>
      <c r="K6" s="43"/>
      <c r="L6" s="43"/>
      <c r="M6" s="44"/>
      <c r="N6" s="9"/>
      <c r="O6" s="37"/>
      <c r="P6" s="37"/>
      <c r="Q6" s="37"/>
      <c r="R6" s="37"/>
    </row>
    <row r="7" spans="1:18" ht="15.5">
      <c r="A7" s="16"/>
      <c r="B7" s="9"/>
      <c r="C7" s="9"/>
      <c r="D7" s="9"/>
      <c r="E7" s="9"/>
      <c r="F7" s="17"/>
      <c r="G7" s="17"/>
      <c r="H7" s="17"/>
      <c r="I7" s="17"/>
      <c r="J7" s="17"/>
      <c r="K7" s="17"/>
      <c r="L7" s="17"/>
      <c r="M7" s="17"/>
      <c r="N7" s="9"/>
    </row>
    <row r="8" spans="1:18" ht="15.5">
      <c r="A8" s="16" t="s">
        <v>4</v>
      </c>
      <c r="B8" s="9"/>
      <c r="C8" s="9"/>
      <c r="D8" s="9"/>
      <c r="E8" s="9"/>
      <c r="F8" s="42"/>
      <c r="G8" s="43"/>
      <c r="H8" s="43"/>
      <c r="I8" s="43"/>
      <c r="J8" s="43"/>
      <c r="K8" s="43"/>
      <c r="L8" s="43"/>
      <c r="M8" s="44"/>
      <c r="N8" s="9"/>
    </row>
    <row r="9" spans="1:18" ht="15.5">
      <c r="A9" s="16"/>
      <c r="B9" s="9"/>
      <c r="C9" s="9"/>
      <c r="D9" s="9"/>
      <c r="E9" s="9"/>
      <c r="F9" s="18"/>
      <c r="G9" s="18"/>
      <c r="H9" s="18"/>
      <c r="I9" s="18"/>
      <c r="J9" s="18"/>
      <c r="K9" s="18"/>
      <c r="L9" s="18"/>
      <c r="M9" s="18"/>
      <c r="N9" s="9"/>
    </row>
    <row r="10" spans="1:18" ht="15.5">
      <c r="A10" s="16" t="s">
        <v>5</v>
      </c>
      <c r="B10" s="9"/>
      <c r="C10" s="9"/>
      <c r="D10" s="9"/>
      <c r="E10" s="9"/>
      <c r="F10" s="42"/>
      <c r="G10" s="43"/>
      <c r="H10" s="43"/>
      <c r="I10" s="43"/>
      <c r="J10" s="43"/>
      <c r="K10" s="43"/>
      <c r="L10" s="43"/>
      <c r="M10" s="44"/>
      <c r="N10" s="9"/>
    </row>
    <row r="11" spans="1:18" ht="15.5">
      <c r="A11" s="16"/>
      <c r="B11" s="9"/>
      <c r="C11" s="9"/>
      <c r="D11" s="9"/>
      <c r="E11" s="9"/>
      <c r="F11" s="17"/>
      <c r="G11" s="17"/>
      <c r="H11" s="17"/>
      <c r="I11" s="17"/>
      <c r="J11" s="17"/>
      <c r="K11" s="17"/>
      <c r="L11" s="17"/>
      <c r="M11" s="17"/>
      <c r="N11" s="9"/>
    </row>
    <row r="12" spans="1:18" ht="15.5">
      <c r="A12" s="16" t="s">
        <v>6</v>
      </c>
      <c r="B12" s="9"/>
      <c r="C12" s="9"/>
      <c r="D12" s="9"/>
      <c r="E12" s="9"/>
      <c r="F12" s="42"/>
      <c r="G12" s="43"/>
      <c r="H12" s="43"/>
      <c r="I12" s="43"/>
      <c r="J12" s="43"/>
      <c r="K12" s="43"/>
      <c r="L12" s="43"/>
      <c r="M12" s="44"/>
      <c r="N12" s="9"/>
    </row>
    <row r="13" spans="1:18" ht="15.5">
      <c r="A13" s="16"/>
      <c r="B13" s="9"/>
      <c r="C13" s="9"/>
      <c r="D13" s="9"/>
      <c r="E13" s="9"/>
      <c r="F13" s="17"/>
      <c r="G13" s="17"/>
      <c r="H13" s="17"/>
      <c r="I13" s="17"/>
      <c r="J13" s="17"/>
      <c r="K13" s="17"/>
      <c r="L13" s="17"/>
      <c r="M13" s="17"/>
      <c r="N13" s="9"/>
    </row>
    <row r="14" spans="1:18" ht="15.5">
      <c r="A14" s="16" t="s">
        <v>7</v>
      </c>
      <c r="B14" s="9"/>
      <c r="C14" s="9"/>
      <c r="D14" s="9"/>
      <c r="E14" s="9"/>
      <c r="F14" s="42"/>
      <c r="G14" s="43"/>
      <c r="H14" s="43"/>
      <c r="I14" s="43"/>
      <c r="J14" s="43"/>
      <c r="K14" s="43"/>
      <c r="L14" s="43"/>
      <c r="M14" s="44"/>
      <c r="N14" s="9"/>
    </row>
    <row r="15" spans="1:18" ht="15.5">
      <c r="A15" s="16"/>
      <c r="B15" s="9"/>
      <c r="C15" s="9"/>
      <c r="D15" s="9"/>
      <c r="E15" s="9"/>
      <c r="F15" s="19"/>
      <c r="G15" s="19"/>
      <c r="H15" s="19"/>
      <c r="I15" s="19"/>
      <c r="J15" s="19"/>
      <c r="K15" s="19"/>
      <c r="L15" s="19"/>
      <c r="M15" s="19"/>
      <c r="N15" s="9"/>
    </row>
    <row r="16" spans="1:18" ht="15.5">
      <c r="A16" s="16" t="s">
        <v>8</v>
      </c>
      <c r="B16" s="9"/>
      <c r="C16" s="9"/>
      <c r="D16" s="9"/>
      <c r="E16" s="9"/>
      <c r="F16" s="45"/>
      <c r="G16" s="46"/>
      <c r="H16" s="46"/>
      <c r="I16" s="46"/>
      <c r="J16" s="46"/>
      <c r="K16" s="46"/>
      <c r="L16" s="46"/>
      <c r="M16" s="47"/>
      <c r="N16" s="9"/>
    </row>
    <row r="17" spans="1:15" ht="15.5">
      <c r="A17" s="16"/>
      <c r="B17" s="9"/>
      <c r="C17" s="9"/>
      <c r="D17" s="9"/>
      <c r="E17" s="9"/>
      <c r="F17" s="17"/>
      <c r="G17" s="17"/>
      <c r="H17" s="17"/>
      <c r="I17" s="17"/>
      <c r="J17" s="17"/>
      <c r="K17" s="17"/>
      <c r="L17" s="17"/>
      <c r="M17" s="17"/>
      <c r="N17" s="9"/>
    </row>
    <row r="18" spans="1:15" ht="15.5">
      <c r="A18" s="16" t="s">
        <v>9</v>
      </c>
      <c r="B18" s="9"/>
      <c r="C18" s="9"/>
      <c r="D18" s="9"/>
      <c r="E18" s="9"/>
      <c r="F18" s="48"/>
      <c r="G18" s="49"/>
      <c r="H18" s="49"/>
      <c r="I18" s="49"/>
      <c r="J18" s="49"/>
      <c r="K18" s="49"/>
      <c r="L18" s="49"/>
      <c r="M18" s="50"/>
      <c r="N18" s="9"/>
    </row>
    <row r="19" spans="1:15" ht="15.5">
      <c r="A19" s="16"/>
      <c r="B19" s="9"/>
      <c r="C19" s="9"/>
      <c r="D19" s="9"/>
      <c r="E19" s="9"/>
      <c r="F19" s="17"/>
      <c r="G19" s="17"/>
      <c r="H19" s="17"/>
      <c r="I19" s="17"/>
      <c r="J19" s="17"/>
      <c r="K19" s="17"/>
      <c r="L19" s="17"/>
      <c r="M19" s="17"/>
      <c r="N19" s="9"/>
    </row>
    <row r="20" spans="1:15" ht="15.5">
      <c r="A20" s="16" t="s">
        <v>10</v>
      </c>
      <c r="B20" s="9"/>
      <c r="C20" s="9"/>
      <c r="D20" s="9"/>
      <c r="E20" s="9"/>
      <c r="F20" s="48"/>
      <c r="G20" s="49"/>
      <c r="H20" s="49"/>
      <c r="I20" s="49"/>
      <c r="J20" s="49"/>
      <c r="K20" s="49"/>
      <c r="L20" s="49"/>
      <c r="M20" s="50"/>
      <c r="N20" s="9"/>
    </row>
    <row r="21" spans="1:15" ht="15.5">
      <c r="A21" s="16"/>
      <c r="B21" s="9"/>
      <c r="C21" s="9"/>
      <c r="D21" s="9"/>
      <c r="E21" s="9"/>
      <c r="F21" s="17"/>
      <c r="G21" s="17"/>
      <c r="H21" s="17"/>
      <c r="I21" s="17"/>
      <c r="J21" s="17"/>
      <c r="K21" s="17"/>
      <c r="L21" s="17"/>
      <c r="M21" s="17"/>
      <c r="N21" s="9"/>
    </row>
    <row r="22" spans="1:15" ht="15.5">
      <c r="A22" s="16" t="s">
        <v>11</v>
      </c>
      <c r="B22" s="9"/>
      <c r="C22" s="9"/>
      <c r="D22" s="9"/>
      <c r="E22" s="9"/>
      <c r="F22" s="51">
        <f>SUM('1-Boomgaard'!F3:F5)+SUM('2-Bossingel'!F3:F4)+SUM('3-Holle weg, singel, wal, graft'!F3:F14,'3-Holle weg, singel, wal, graft'!F16,'3-Holle weg, singel, wal, graft'!F18)+SUM('4-Knip-scheerheg'!G3:G5)+SUM('5-Knotbomen'!F3:F5)+SUM('6-Poel'!F3:F8)+SUM('7-Struweelhaag'!G3:G5)</f>
        <v>0</v>
      </c>
      <c r="G22" s="51"/>
      <c r="H22" s="51"/>
      <c r="I22" s="51"/>
      <c r="J22" s="51"/>
      <c r="K22" s="51"/>
      <c r="L22" s="51"/>
      <c r="M22" s="51"/>
      <c r="N22" s="9" t="str">
        <f>IF(F22=0,"",IF(F22&gt;100000,"Let op: De subsidie mag maximaal €100.000 bedragen", IF(F22 &lt; 5000, "Let op: De subsidie moet minimaal €5.000 bedragen", "")))</f>
        <v/>
      </c>
    </row>
    <row r="23" spans="1:15" ht="15.5">
      <c r="A23" s="16"/>
      <c r="B23" s="9"/>
      <c r="C23" s="9"/>
      <c r="D23" s="9"/>
      <c r="E23" s="9"/>
      <c r="F23" s="17"/>
      <c r="G23" s="17"/>
      <c r="H23" s="17"/>
      <c r="I23" s="17"/>
      <c r="J23" s="17"/>
      <c r="K23" s="17"/>
      <c r="L23" s="17"/>
      <c r="M23" s="17"/>
      <c r="N23" s="9"/>
    </row>
    <row r="24" spans="1:15" ht="15.5">
      <c r="A24" s="16" t="s">
        <v>12</v>
      </c>
      <c r="B24" s="9"/>
      <c r="C24" s="9"/>
      <c r="D24" s="9"/>
      <c r="E24" s="9"/>
      <c r="F24" s="45"/>
      <c r="G24" s="46"/>
      <c r="H24" s="46"/>
      <c r="I24" s="46"/>
      <c r="J24" s="46"/>
      <c r="K24" s="46"/>
      <c r="L24" s="46"/>
      <c r="M24" s="47"/>
      <c r="N24" s="9"/>
    </row>
    <row r="25" spans="1:15" ht="15.5">
      <c r="A25" s="16"/>
      <c r="B25" s="9"/>
      <c r="C25" s="9"/>
      <c r="D25" s="9"/>
      <c r="E25" s="9"/>
      <c r="F25" s="17"/>
      <c r="G25" s="17"/>
      <c r="H25" s="17"/>
      <c r="I25" s="17"/>
      <c r="J25" s="17"/>
      <c r="K25" s="17"/>
      <c r="L25" s="17"/>
      <c r="M25" s="17"/>
      <c r="N25" s="9"/>
    </row>
    <row r="26" spans="1:15" ht="15.5">
      <c r="A26" s="16" t="s">
        <v>13</v>
      </c>
      <c r="B26" s="15"/>
      <c r="C26" s="15"/>
      <c r="D26" s="15"/>
      <c r="E26" s="9"/>
      <c r="F26" s="48"/>
      <c r="G26" s="49"/>
      <c r="H26" s="49"/>
      <c r="I26" s="49"/>
      <c r="J26" s="49"/>
      <c r="K26" s="49"/>
      <c r="L26" s="49"/>
      <c r="M26" s="50"/>
      <c r="N26" s="17" t="s">
        <v>14</v>
      </c>
    </row>
    <row r="27" spans="1:15">
      <c r="A27" s="1"/>
    </row>
    <row r="29" spans="1:15" ht="14.25" customHeight="1">
      <c r="A29" s="52" t="s">
        <v>198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</row>
  </sheetData>
  <sheetProtection algorithmName="SHA-512" hashValue="hOdc4HOwzeGrPXK/LQHTFdG1nRAiwwww4FP+8rUhFVH5rsNgz1fFlK1HjcN8yaspbAq/CyuWY86QM956BcSR9Q==" saltValue="95GFrH5etLTYI3FTEpfAGg==" spinCount="100000" sheet="1" objects="1" scenarios="1"/>
  <mergeCells count="14">
    <mergeCell ref="A29:O29"/>
    <mergeCell ref="F24:M24"/>
    <mergeCell ref="F26:M26"/>
    <mergeCell ref="F12:M12"/>
    <mergeCell ref="F14:M14"/>
    <mergeCell ref="F16:M16"/>
    <mergeCell ref="F18:M18"/>
    <mergeCell ref="F22:M22"/>
    <mergeCell ref="F20:M20"/>
    <mergeCell ref="A1:M1"/>
    <mergeCell ref="F4:M4"/>
    <mergeCell ref="F6:M6"/>
    <mergeCell ref="F8:M8"/>
    <mergeCell ref="F10:M10"/>
  </mergeCells>
  <conditionalFormatting sqref="F22:M22">
    <cfRule type="cellIs" dxfId="1" priority="2" operator="between">
      <formula>1</formula>
      <formula>4999</formula>
    </cfRule>
  </conditionalFormatting>
  <conditionalFormatting sqref="F22:M22">
    <cfRule type="cellIs" dxfId="0" priority="1" operator="greaterThan">
      <formula>100000</formula>
    </cfRule>
  </conditionalFormatting>
  <dataValidations count="3">
    <dataValidation operator="greaterThan" allowBlank="1" showInputMessage="1" showErrorMessage="1" errorTitle="Getal invullen" error="U kunt hier de totale oppervlakte van het nieuwe voedselbos invullen" sqref="F10:M10" xr:uid="{E14725E4-1876-4D9F-84A8-2780B67C35EF}"/>
    <dataValidation type="textLength" errorStyle="warning" operator="equal" allowBlank="1" showInputMessage="1" showErrorMessage="1" errorTitle="Fout" error="Het Bankrekeningnummer (IBAN) moet 18 tekens lang zijn, zonder spaties. " sqref="F24:M24" xr:uid="{B1979DB6-0A2C-486C-8D6C-B8077AC2996F}">
      <formula1>18</formula1>
    </dataValidation>
    <dataValidation type="date" allowBlank="1" showInputMessage="1" showErrorMessage="1" sqref="F26:M26" xr:uid="{DBB8656B-A7AE-4C2B-A8C7-FE7F2958779A}">
      <formula1>36526</formula1>
      <formula2>55153</formula2>
    </dataValidation>
  </dataValidations>
  <pageMargins left="0.7" right="0.7" top="0.75" bottom="0.75" header="0.3" footer="0.3"/>
  <pageSetup paperSize="9" scale="95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workbookViewId="0">
      <selection activeCell="D3" sqref="D3"/>
    </sheetView>
  </sheetViews>
  <sheetFormatPr defaultRowHeight="14"/>
  <cols>
    <col min="1" max="1" width="16" bestFit="1" customWidth="1"/>
    <col min="3" max="3" width="30.33203125" bestFit="1" customWidth="1"/>
    <col min="5" max="5" width="16" bestFit="1" customWidth="1"/>
    <col min="6" max="6" width="16.75" bestFit="1" customWidth="1"/>
  </cols>
  <sheetData>
    <row r="1" spans="1:7" ht="67.5" customHeight="1">
      <c r="A1" s="8"/>
      <c r="B1" s="8"/>
      <c r="C1" s="8"/>
      <c r="D1" s="8"/>
      <c r="E1" s="8"/>
    </row>
    <row r="2" spans="1:7">
      <c r="A2" s="29" t="s">
        <v>15</v>
      </c>
      <c r="B2" s="29" t="s">
        <v>16</v>
      </c>
      <c r="C2" s="29" t="s">
        <v>17</v>
      </c>
      <c r="D2" s="29" t="s">
        <v>18</v>
      </c>
      <c r="E2" s="30" t="s">
        <v>19</v>
      </c>
      <c r="F2" s="29" t="s">
        <v>20</v>
      </c>
    </row>
    <row r="3" spans="1:7">
      <c r="A3" s="20" t="s">
        <v>21</v>
      </c>
      <c r="B3" s="20" t="s">
        <v>22</v>
      </c>
      <c r="C3" s="20" t="s">
        <v>23</v>
      </c>
      <c r="D3" s="21"/>
      <c r="E3" s="22">
        <v>80</v>
      </c>
      <c r="F3" s="23">
        <f>D3*E3</f>
        <v>0</v>
      </c>
      <c r="G3" t="str">
        <f>IF(AND(D3="",D4=""),"",IF(D3+D4&lt;9,"Let op: het combineerde aantal bomen van de aanleg moet minimaal 9 zijn",""))</f>
        <v/>
      </c>
    </row>
    <row r="4" spans="1:7">
      <c r="A4" s="20" t="s">
        <v>24</v>
      </c>
      <c r="B4" s="20" t="s">
        <v>25</v>
      </c>
      <c r="C4" s="20" t="s">
        <v>23</v>
      </c>
      <c r="D4" s="21"/>
      <c r="E4" s="22">
        <v>45</v>
      </c>
      <c r="F4" s="23">
        <f>D4*E4</f>
        <v>0</v>
      </c>
    </row>
    <row r="5" spans="1:7">
      <c r="A5" s="20" t="s">
        <v>26</v>
      </c>
      <c r="B5" s="20" t="s">
        <v>27</v>
      </c>
      <c r="C5" s="20" t="s">
        <v>28</v>
      </c>
      <c r="D5" s="21"/>
      <c r="E5" s="24" t="s">
        <v>29</v>
      </c>
      <c r="F5" s="23">
        <f>D5*25</f>
        <v>0</v>
      </c>
    </row>
  </sheetData>
  <sheetProtection algorithmName="SHA-512" hashValue="yxrdaJyyail3RIubUEojUuWijjuIgooA69+G5/9/NCz9pxxj/xykQoxirDTfCvlqLksKNjZQFwjO9CIziOJp0g==" saltValue="VJL+klBNuflebpklKPH6Ag==" spinCount="100000" sheet="1" objects="1" scenarios="1"/>
  <protectedRanges>
    <protectedRange sqref="D3:D5" name="Range1"/>
  </protectedRanges>
  <dataValidations count="1">
    <dataValidation allowBlank="1" showInputMessage="1" showErrorMessage="1" sqref="D3:D4" xr:uid="{48AB5361-3132-4D97-AD7A-07B0569B247B}"/>
  </dataValidation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9A930-D492-4AB7-90B7-491BA0713486}">
  <dimension ref="A1:G4"/>
  <sheetViews>
    <sheetView workbookViewId="0">
      <selection activeCell="G3" sqref="G3"/>
    </sheetView>
  </sheetViews>
  <sheetFormatPr defaultRowHeight="14"/>
  <cols>
    <col min="2" max="2" width="11.58203125" bestFit="1" customWidth="1"/>
    <col min="3" max="3" width="29.5" bestFit="1" customWidth="1"/>
    <col min="4" max="4" width="27.33203125" customWidth="1"/>
    <col min="5" max="5" width="18.58203125" bestFit="1" customWidth="1"/>
    <col min="6" max="6" width="16.75" bestFit="1" customWidth="1"/>
  </cols>
  <sheetData>
    <row r="1" spans="1:7" ht="67.5" customHeight="1">
      <c r="A1" s="8"/>
      <c r="B1" s="8"/>
      <c r="C1" s="8"/>
      <c r="D1" s="8"/>
      <c r="E1" s="8"/>
    </row>
    <row r="2" spans="1:7">
      <c r="A2" s="29" t="s">
        <v>30</v>
      </c>
      <c r="B2" s="29" t="s">
        <v>31</v>
      </c>
      <c r="C2" s="29" t="s">
        <v>17</v>
      </c>
      <c r="D2" s="29" t="s">
        <v>18</v>
      </c>
      <c r="E2" s="30" t="s">
        <v>19</v>
      </c>
      <c r="F2" s="29" t="s">
        <v>20</v>
      </c>
    </row>
    <row r="3" spans="1:7">
      <c r="A3" s="20" t="s">
        <v>32</v>
      </c>
      <c r="B3" s="20" t="s">
        <v>33</v>
      </c>
      <c r="C3" s="20" t="s">
        <v>34</v>
      </c>
      <c r="D3" s="21"/>
      <c r="E3" s="22">
        <v>0.9</v>
      </c>
      <c r="F3" s="23">
        <f>D3*E3</f>
        <v>0</v>
      </c>
      <c r="G3" t="str">
        <f>IF(D3="","",IF(D3&lt;200,"Let op: de aanleg moet minimaal 200m2 bevatten",""))</f>
        <v/>
      </c>
    </row>
    <row r="4" spans="1:7">
      <c r="A4" s="20" t="s">
        <v>26</v>
      </c>
      <c r="B4" s="20" t="s">
        <v>35</v>
      </c>
      <c r="C4" s="20" t="s">
        <v>36</v>
      </c>
      <c r="D4" s="21"/>
      <c r="E4" s="22" t="s">
        <v>37</v>
      </c>
      <c r="F4" s="23">
        <f>D4*0.45</f>
        <v>0</v>
      </c>
    </row>
  </sheetData>
  <sheetProtection algorithmName="SHA-512" hashValue="gsfqUZUFmuc+r/zgwirtK4sYXpEMOSrpzLcApjRljMOfskH+IBGrpgREFmSOxkWCxfy9nMopDbFZGOW8gRTyuw==" saltValue="95/LHj5Nn808syNqu2Bxcw==" spinCount="100000" sheet="1" objects="1" scenarios="1"/>
  <protectedRanges>
    <protectedRange sqref="D3:D4" name="Bereik1"/>
  </protectedRanges>
  <dataValidations count="1">
    <dataValidation allowBlank="1" showInputMessage="1" showErrorMessage="1" sqref="D3" xr:uid="{FB2389D7-1181-4BD4-ABC2-0D171A0A78D4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8066B-D008-4254-86B2-AC51237C5B42}">
  <dimension ref="A1:G18"/>
  <sheetViews>
    <sheetView topLeftCell="A9" workbookViewId="0">
      <selection activeCell="G17" sqref="G17"/>
    </sheetView>
  </sheetViews>
  <sheetFormatPr defaultRowHeight="14"/>
  <cols>
    <col min="1" max="1" width="53.58203125" bestFit="1" customWidth="1"/>
    <col min="2" max="2" width="21" bestFit="1" customWidth="1"/>
    <col min="3" max="3" width="15.58203125" bestFit="1" customWidth="1"/>
    <col min="4" max="4" width="15.58203125" customWidth="1"/>
    <col min="5" max="5" width="16" bestFit="1" customWidth="1"/>
    <col min="6" max="6" width="16.75" bestFit="1" customWidth="1"/>
  </cols>
  <sheetData>
    <row r="1" spans="1:7" ht="67.5" customHeight="1">
      <c r="A1" s="8"/>
      <c r="B1" s="8"/>
      <c r="C1" s="8"/>
      <c r="D1" s="8"/>
      <c r="E1" s="8"/>
    </row>
    <row r="2" spans="1:7">
      <c r="A2" s="29" t="s">
        <v>38</v>
      </c>
      <c r="B2" s="29" t="s">
        <v>39</v>
      </c>
      <c r="C2" s="29" t="s">
        <v>17</v>
      </c>
      <c r="D2" s="29" t="s">
        <v>18</v>
      </c>
      <c r="E2" s="30" t="s">
        <v>19</v>
      </c>
      <c r="F2" s="29" t="s">
        <v>20</v>
      </c>
      <c r="G2" t="str">
        <f>IF(AND(D3="",D4="",D5="",D6="",D16="",D18=""),"",IF(SUM(D3,D4,D5,D6,D16,D18)&lt;200, "Let op: Het combineerde aantal Aanleg moet minimaal 200m2 zijn ",""))</f>
        <v/>
      </c>
    </row>
    <row r="3" spans="1:7">
      <c r="A3" s="20" t="s">
        <v>40</v>
      </c>
      <c r="B3" s="20" t="s">
        <v>41</v>
      </c>
      <c r="C3" s="20" t="s">
        <v>34</v>
      </c>
      <c r="D3" s="21"/>
      <c r="E3" s="34">
        <v>0.8</v>
      </c>
      <c r="F3" s="23">
        <f>D3*E3</f>
        <v>0</v>
      </c>
    </row>
    <row r="4" spans="1:7">
      <c r="A4" s="20"/>
      <c r="B4" s="20" t="s">
        <v>42</v>
      </c>
      <c r="C4" s="20" t="s">
        <v>34</v>
      </c>
      <c r="D4" s="21"/>
      <c r="E4" s="34">
        <v>0.8</v>
      </c>
      <c r="F4" s="23">
        <f t="shared" ref="F4:F10" si="0">D4*E4</f>
        <v>0</v>
      </c>
    </row>
    <row r="5" spans="1:7">
      <c r="A5" s="20"/>
      <c r="B5" s="20" t="s">
        <v>43</v>
      </c>
      <c r="C5" s="20" t="s">
        <v>34</v>
      </c>
      <c r="D5" s="21"/>
      <c r="E5" s="34">
        <v>0.8</v>
      </c>
      <c r="F5" s="23">
        <f t="shared" si="0"/>
        <v>0</v>
      </c>
    </row>
    <row r="6" spans="1:7">
      <c r="A6" s="20"/>
      <c r="B6" s="20" t="s">
        <v>44</v>
      </c>
      <c r="C6" s="20" t="s">
        <v>34</v>
      </c>
      <c r="D6" s="21"/>
      <c r="E6" s="34">
        <v>0.8</v>
      </c>
      <c r="F6" s="23">
        <f t="shared" si="0"/>
        <v>0</v>
      </c>
      <c r="G6" t="str">
        <f>IF(AND(D7="",D8="",D9="",D10=""),"",IF(SUM(D7,D8,D9,D10)&lt;200, "Let op: Het combineerde aantal herstel moet minimaal 200m2 zijn ", ""))</f>
        <v/>
      </c>
    </row>
    <row r="7" spans="1:7">
      <c r="A7" s="20" t="s">
        <v>45</v>
      </c>
      <c r="B7" s="20" t="s">
        <v>46</v>
      </c>
      <c r="C7" s="20" t="s">
        <v>34</v>
      </c>
      <c r="D7" s="21"/>
      <c r="E7" s="34">
        <v>0.8</v>
      </c>
      <c r="F7" s="23">
        <f t="shared" si="0"/>
        <v>0</v>
      </c>
    </row>
    <row r="8" spans="1:7">
      <c r="A8" s="20"/>
      <c r="B8" s="20" t="s">
        <v>47</v>
      </c>
      <c r="C8" s="20" t="s">
        <v>34</v>
      </c>
      <c r="D8" s="21"/>
      <c r="E8" s="34">
        <v>0.8</v>
      </c>
      <c r="F8" s="23">
        <f t="shared" si="0"/>
        <v>0</v>
      </c>
    </row>
    <row r="9" spans="1:7">
      <c r="A9" s="20"/>
      <c r="B9" s="20" t="s">
        <v>48</v>
      </c>
      <c r="C9" s="20" t="s">
        <v>34</v>
      </c>
      <c r="D9" s="21"/>
      <c r="E9" s="34">
        <v>0.8</v>
      </c>
      <c r="F9" s="23">
        <f t="shared" si="0"/>
        <v>0</v>
      </c>
    </row>
    <row r="10" spans="1:7">
      <c r="A10" s="20"/>
      <c r="B10" s="20" t="s">
        <v>49</v>
      </c>
      <c r="C10" s="20" t="s">
        <v>34</v>
      </c>
      <c r="D10" s="21"/>
      <c r="E10" s="34">
        <v>0.8</v>
      </c>
      <c r="F10" s="23">
        <f t="shared" si="0"/>
        <v>0</v>
      </c>
    </row>
    <row r="11" spans="1:7">
      <c r="A11" s="20" t="s">
        <v>50</v>
      </c>
      <c r="B11" s="20" t="s">
        <v>51</v>
      </c>
      <c r="C11" s="20" t="s">
        <v>34</v>
      </c>
      <c r="D11" s="21"/>
      <c r="E11" s="34" t="s">
        <v>194</v>
      </c>
      <c r="F11" s="23">
        <f>D11*0.85</f>
        <v>0</v>
      </c>
    </row>
    <row r="12" spans="1:7">
      <c r="A12" s="20"/>
      <c r="B12" s="20" t="s">
        <v>52</v>
      </c>
      <c r="C12" s="20" t="s">
        <v>34</v>
      </c>
      <c r="D12" s="21"/>
      <c r="E12" s="34" t="s">
        <v>194</v>
      </c>
      <c r="F12" s="23">
        <f t="shared" ref="F12:F14" si="1">D12*0.85</f>
        <v>0</v>
      </c>
    </row>
    <row r="13" spans="1:7">
      <c r="A13" s="20"/>
      <c r="B13" s="20" t="s">
        <v>53</v>
      </c>
      <c r="C13" s="20" t="s">
        <v>34</v>
      </c>
      <c r="D13" s="21"/>
      <c r="E13" s="34" t="s">
        <v>194</v>
      </c>
      <c r="F13" s="23">
        <f t="shared" si="1"/>
        <v>0</v>
      </c>
    </row>
    <row r="14" spans="1:7">
      <c r="A14" s="20"/>
      <c r="B14" s="20" t="s">
        <v>54</v>
      </c>
      <c r="C14" s="20" t="s">
        <v>34</v>
      </c>
      <c r="D14" s="21"/>
      <c r="E14" s="34" t="s">
        <v>194</v>
      </c>
      <c r="F14" s="23">
        <f t="shared" si="1"/>
        <v>0</v>
      </c>
    </row>
    <row r="15" spans="1:7">
      <c r="A15" s="29" t="s">
        <v>55</v>
      </c>
      <c r="B15" s="29" t="s">
        <v>39</v>
      </c>
      <c r="C15" s="29" t="s">
        <v>17</v>
      </c>
      <c r="D15" s="31" t="s">
        <v>18</v>
      </c>
      <c r="E15" s="35" t="s">
        <v>19</v>
      </c>
      <c r="F15" s="29" t="s">
        <v>20</v>
      </c>
      <c r="G15" t="str">
        <f>IF(AND(D3="",D4="",D5="",D6="",D16="",D18=""),"",IF(SUM(D3,D4,D5,D6,D16,D18)&lt;200, "Let op: Het combineerde aantal Aanleg moet minimaal 200m2 zijn ",""))</f>
        <v/>
      </c>
    </row>
    <row r="16" spans="1:7">
      <c r="A16" s="20" t="s">
        <v>56</v>
      </c>
      <c r="B16" s="20" t="s">
        <v>57</v>
      </c>
      <c r="C16" s="20" t="s">
        <v>58</v>
      </c>
      <c r="D16" s="21"/>
      <c r="E16" s="34">
        <v>1.8</v>
      </c>
      <c r="F16" s="23">
        <f>D16*E16</f>
        <v>0</v>
      </c>
    </row>
    <row r="17" spans="1:7">
      <c r="A17" s="29" t="s">
        <v>59</v>
      </c>
      <c r="B17" s="29" t="s">
        <v>39</v>
      </c>
      <c r="C17" s="29" t="s">
        <v>17</v>
      </c>
      <c r="D17" s="31" t="s">
        <v>18</v>
      </c>
      <c r="E17" s="35" t="s">
        <v>19</v>
      </c>
      <c r="F17" s="29" t="s">
        <v>20</v>
      </c>
      <c r="G17" t="str">
        <f>IF(AND(D3="",D4="",D5="",D6="",D16="",D18=""),"",IF(SUM(D3,D4,D5,D6,D16,D18)&lt;200, "Let op: Het combineerde aantal Aanleg moet minimaal 200m2 zijn ",""))</f>
        <v/>
      </c>
    </row>
    <row r="18" spans="1:7">
      <c r="A18" s="20" t="s">
        <v>60</v>
      </c>
      <c r="B18" s="20" t="s">
        <v>61</v>
      </c>
      <c r="C18" s="20" t="s">
        <v>34</v>
      </c>
      <c r="D18" s="21"/>
      <c r="E18" s="34">
        <v>2.65</v>
      </c>
      <c r="F18" s="23">
        <f>D18*E18</f>
        <v>0</v>
      </c>
    </row>
  </sheetData>
  <sheetProtection algorithmName="SHA-512" hashValue="5YbAp3odSVJH6YcIVKPlYRgfqB8DNWGsPBFtphharIPNh9J4fJ9akGF6vdveZg47VYCC3xv7+qlyuP7y6c4whw==" saltValue="Fz6yU+rQG0rQjkGGi8/w1w==" spinCount="100000" sheet="1" objects="1" scenarios="1"/>
  <protectedRanges>
    <protectedRange sqref="D3:D14" name="Bereik1"/>
    <protectedRange sqref="D16" name="Bereik2"/>
    <protectedRange sqref="D18" name="Bereik3"/>
  </protectedRange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AE776-4145-468F-9863-47B38B5DD1DB}">
  <dimension ref="A1:H5"/>
  <sheetViews>
    <sheetView tabSelected="1" workbookViewId="0">
      <selection activeCell="H5" sqref="H5"/>
    </sheetView>
  </sheetViews>
  <sheetFormatPr defaultRowHeight="14"/>
  <cols>
    <col min="1" max="1" width="20.33203125" bestFit="1" customWidth="1"/>
    <col min="3" max="3" width="32" bestFit="1" customWidth="1"/>
    <col min="4" max="4" width="29.75" customWidth="1"/>
    <col min="5" max="5" width="17.5" customWidth="1"/>
    <col min="6" max="6" width="16.83203125" customWidth="1"/>
    <col min="7" max="7" width="16.75" bestFit="1" customWidth="1"/>
  </cols>
  <sheetData>
    <row r="1" spans="1:8" ht="67.5" customHeight="1">
      <c r="A1" s="8"/>
      <c r="B1" s="8"/>
      <c r="C1" s="8"/>
      <c r="D1" s="8"/>
      <c r="E1" s="8"/>
      <c r="F1" s="8"/>
    </row>
    <row r="2" spans="1:8" ht="28">
      <c r="A2" s="29" t="s">
        <v>62</v>
      </c>
      <c r="B2" s="29" t="s">
        <v>63</v>
      </c>
      <c r="C2" s="29" t="s">
        <v>17</v>
      </c>
      <c r="D2" s="29" t="s">
        <v>18</v>
      </c>
      <c r="E2" s="36" t="s">
        <v>195</v>
      </c>
      <c r="F2" s="36" t="s">
        <v>196</v>
      </c>
      <c r="G2" s="29" t="s">
        <v>20</v>
      </c>
      <c r="H2" t="str">
        <f>IF(AND(D3="",D4=""),"",IF(SUM(D3,D4,)&lt;100, "Let op: Het combineerde aantal Aanleg moet minimaal 100m zijn ",""))</f>
        <v/>
      </c>
    </row>
    <row r="3" spans="1:8">
      <c r="A3" s="20" t="s">
        <v>32</v>
      </c>
      <c r="B3" s="20" t="s">
        <v>64</v>
      </c>
      <c r="C3" s="20" t="s">
        <v>65</v>
      </c>
      <c r="D3" s="21"/>
      <c r="E3" s="34">
        <v>7.5</v>
      </c>
      <c r="F3" s="34">
        <v>5.5</v>
      </c>
      <c r="G3" s="23">
        <f>IF(D3&lt;=500,D3*E3,500*E3+(D3-500)*F3)</f>
        <v>0</v>
      </c>
    </row>
    <row r="4" spans="1:8">
      <c r="A4" s="20" t="s">
        <v>66</v>
      </c>
      <c r="B4" s="20" t="s">
        <v>64</v>
      </c>
      <c r="C4" s="20" t="s">
        <v>65</v>
      </c>
      <c r="D4" s="21"/>
      <c r="E4" s="34">
        <v>9.5</v>
      </c>
      <c r="F4" s="34">
        <v>7.5</v>
      </c>
      <c r="G4" s="23">
        <f>IF(D4&lt;=500,D4*E4,500*E4+(D4-500)*F4)</f>
        <v>0</v>
      </c>
    </row>
    <row r="5" spans="1:8">
      <c r="A5" s="20" t="s">
        <v>26</v>
      </c>
      <c r="B5" s="20" t="s">
        <v>67</v>
      </c>
      <c r="C5" s="20" t="s">
        <v>68</v>
      </c>
      <c r="D5" s="21"/>
      <c r="E5" s="22" t="s">
        <v>99</v>
      </c>
      <c r="F5" s="22" t="s">
        <v>99</v>
      </c>
      <c r="G5" s="23">
        <f>D5*2.5</f>
        <v>0</v>
      </c>
    </row>
  </sheetData>
  <sheetProtection algorithmName="SHA-512" hashValue="StGyJ+Nbck63UsOAnmcO/7dCowoSVi/xXgQl7DfMEztJqA0AFAC7RPD4R0tyTrde/fXck0eV3V2/UEo+OCORcg==" saltValue="V1LwO4xWUOq6Ll72++qneQ==" spinCount="100000" sheet="1" objects="1" scenarios="1"/>
  <protectedRanges>
    <protectedRange sqref="D3:D5" name="Bereik1"/>
  </protectedRange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E9EB3-D580-43F7-814F-E9E3C95826C3}">
  <dimension ref="A1:G5"/>
  <sheetViews>
    <sheetView workbookViewId="0">
      <selection activeCell="A9" sqref="A9"/>
    </sheetView>
  </sheetViews>
  <sheetFormatPr defaultRowHeight="14"/>
  <cols>
    <col min="1" max="1" width="14" bestFit="1" customWidth="1"/>
    <col min="3" max="3" width="30.33203125" bestFit="1" customWidth="1"/>
    <col min="4" max="4" width="28.08203125" customWidth="1"/>
    <col min="5" max="5" width="16" bestFit="1" customWidth="1"/>
    <col min="6" max="6" width="16.75" bestFit="1" customWidth="1"/>
  </cols>
  <sheetData>
    <row r="1" spans="1:7" ht="67.5" customHeight="1">
      <c r="A1" s="8"/>
      <c r="B1" s="8"/>
      <c r="C1" s="8"/>
      <c r="D1" s="8"/>
      <c r="E1" s="8"/>
    </row>
    <row r="2" spans="1:7">
      <c r="A2" s="29" t="s">
        <v>69</v>
      </c>
      <c r="B2" s="29" t="s">
        <v>70</v>
      </c>
      <c r="C2" s="29" t="s">
        <v>17</v>
      </c>
      <c r="D2" s="29" t="s">
        <v>18</v>
      </c>
      <c r="E2" s="30" t="s">
        <v>19</v>
      </c>
      <c r="F2" s="29" t="s">
        <v>20</v>
      </c>
    </row>
    <row r="3" spans="1:7">
      <c r="A3" s="20" t="s">
        <v>32</v>
      </c>
      <c r="B3" s="20" t="s">
        <v>71</v>
      </c>
      <c r="C3" s="20" t="s">
        <v>23</v>
      </c>
      <c r="D3" s="21"/>
      <c r="E3" s="22">
        <v>15</v>
      </c>
      <c r="F3" s="23">
        <f>D3*E3</f>
        <v>0</v>
      </c>
      <c r="G3" t="str">
        <f>IF(D3="","",IF(D3&lt;10,"Let op: de aanleg moet minimaal 10 bomen bevatten",""))</f>
        <v/>
      </c>
    </row>
    <row r="4" spans="1:7">
      <c r="A4" s="20" t="s">
        <v>72</v>
      </c>
      <c r="B4" s="20" t="s">
        <v>73</v>
      </c>
      <c r="C4" s="20" t="s">
        <v>23</v>
      </c>
      <c r="D4" s="21"/>
      <c r="E4" s="22">
        <v>15</v>
      </c>
      <c r="F4" s="23">
        <f>D4*E4</f>
        <v>0</v>
      </c>
      <c r="G4" t="str">
        <f>IF(D4="","",IF(D4&lt;5,"Let op: het herstel moet minimaal 5 bomen bevatten",""))</f>
        <v/>
      </c>
    </row>
    <row r="5" spans="1:7">
      <c r="A5" s="20" t="s">
        <v>26</v>
      </c>
      <c r="B5" s="20" t="s">
        <v>74</v>
      </c>
      <c r="C5" s="20" t="s">
        <v>28</v>
      </c>
      <c r="D5" s="21"/>
      <c r="E5" s="22" t="s">
        <v>75</v>
      </c>
      <c r="F5" s="23">
        <f>D5*20</f>
        <v>0</v>
      </c>
    </row>
  </sheetData>
  <sheetProtection algorithmName="SHA-512" hashValue="Rf6VITrohiooXX2MdjMYMLbGWqZrmf2bu+CgK5ZznzuzxdNfxVLKWIu0k595M+RtnXjMkN4MnLxBvihJuoeRDA==" saltValue="b1eZjz/WQ46YL3EAGAVN9g==" spinCount="100000" sheet="1" objects="1" scenarios="1"/>
  <protectedRanges>
    <protectedRange sqref="D3:D5" name="Bereik1"/>
  </protectedRange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0B733-D519-4AA0-A17C-059720096997}">
  <dimension ref="A1:G8"/>
  <sheetViews>
    <sheetView workbookViewId="0">
      <selection activeCell="A11" sqref="A11"/>
    </sheetView>
  </sheetViews>
  <sheetFormatPr defaultRowHeight="14"/>
  <cols>
    <col min="1" max="1" width="34.83203125" bestFit="1" customWidth="1"/>
    <col min="2" max="2" width="8.83203125" bestFit="1" customWidth="1"/>
    <col min="3" max="3" width="19.5" bestFit="1" customWidth="1"/>
    <col min="4" max="4" width="17.83203125" customWidth="1"/>
    <col min="5" max="5" width="16.08203125" bestFit="1" customWidth="1"/>
    <col min="6" max="6" width="16.75" bestFit="1" customWidth="1"/>
  </cols>
  <sheetData>
    <row r="1" spans="1:7" ht="67.5" customHeight="1">
      <c r="A1" s="8"/>
      <c r="B1" s="8"/>
      <c r="C1" s="8"/>
      <c r="D1" s="8"/>
      <c r="E1" s="8"/>
    </row>
    <row r="2" spans="1:7">
      <c r="A2" s="32" t="s">
        <v>76</v>
      </c>
      <c r="B2" s="32" t="s">
        <v>77</v>
      </c>
      <c r="C2" s="32" t="s">
        <v>17</v>
      </c>
      <c r="D2" s="33" t="s">
        <v>18</v>
      </c>
      <c r="E2" s="33" t="s">
        <v>19</v>
      </c>
      <c r="F2" s="32" t="s">
        <v>20</v>
      </c>
    </row>
    <row r="3" spans="1:7">
      <c r="A3" s="25" t="s">
        <v>78</v>
      </c>
      <c r="B3" s="25" t="s">
        <v>79</v>
      </c>
      <c r="C3" s="25" t="s">
        <v>80</v>
      </c>
      <c r="D3" s="26"/>
      <c r="E3" s="25">
        <v>350</v>
      </c>
      <c r="F3" s="27">
        <f>D3*E3</f>
        <v>0</v>
      </c>
      <c r="G3" t="str">
        <f>IF(D3="","",IF(D3&lt;2,"Let op: de aanleg moet minimaal 2 poelen bevatten",""))</f>
        <v/>
      </c>
    </row>
    <row r="4" spans="1:7">
      <c r="A4" s="25" t="s">
        <v>81</v>
      </c>
      <c r="B4" s="25" t="s">
        <v>82</v>
      </c>
      <c r="C4" s="25" t="s">
        <v>83</v>
      </c>
      <c r="D4" s="26"/>
      <c r="E4" s="25" t="s">
        <v>84</v>
      </c>
      <c r="F4" s="27">
        <f>D4*150</f>
        <v>0</v>
      </c>
    </row>
    <row r="5" spans="1:7">
      <c r="A5" s="25" t="s">
        <v>85</v>
      </c>
      <c r="B5" s="25" t="s">
        <v>86</v>
      </c>
      <c r="C5" s="25" t="s">
        <v>80</v>
      </c>
      <c r="D5" s="26"/>
      <c r="E5" s="28">
        <v>2500</v>
      </c>
      <c r="F5" s="27">
        <f>D5*E5</f>
        <v>0</v>
      </c>
    </row>
    <row r="6" spans="1:7">
      <c r="A6" s="25" t="s">
        <v>87</v>
      </c>
      <c r="B6" s="25" t="s">
        <v>86</v>
      </c>
      <c r="C6" s="25" t="s">
        <v>80</v>
      </c>
      <c r="D6" s="26"/>
      <c r="E6" s="28">
        <v>7500</v>
      </c>
      <c r="F6" s="27">
        <f>D6*E6</f>
        <v>0</v>
      </c>
    </row>
    <row r="7" spans="1:7">
      <c r="A7" s="25" t="s">
        <v>88</v>
      </c>
      <c r="B7" s="25" t="s">
        <v>82</v>
      </c>
      <c r="C7" s="25" t="s">
        <v>83</v>
      </c>
      <c r="D7" s="26"/>
      <c r="E7" s="25" t="s">
        <v>89</v>
      </c>
      <c r="F7" s="27">
        <f>D7*750</f>
        <v>0</v>
      </c>
    </row>
    <row r="8" spans="1:7">
      <c r="A8" s="25" t="s">
        <v>90</v>
      </c>
      <c r="B8" s="25" t="s">
        <v>82</v>
      </c>
      <c r="C8" s="25" t="s">
        <v>83</v>
      </c>
      <c r="D8" s="26"/>
      <c r="E8" s="25" t="s">
        <v>91</v>
      </c>
      <c r="F8" s="27">
        <f>D8*1000</f>
        <v>0</v>
      </c>
    </row>
  </sheetData>
  <sheetProtection algorithmName="SHA-512" hashValue="637N3ELmM9ZrFDFMJ6ED8/W6KcoQe4XfmrR8/cfcYNgYb45o9heIGd9UPT138jJwMGPKD/37Z1UMUHqGyBWSHA==" saltValue="lLgyb5+Xy1BD4EUf7Jiw7A==" spinCount="100000" sheet="1" objects="1" scenarios="1"/>
  <protectedRanges>
    <protectedRange sqref="D3:D8" name="Bereik1"/>
  </protectedRange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59483-AD0D-4DD9-916C-E8C9373454E0}">
  <dimension ref="A1:H5"/>
  <sheetViews>
    <sheetView workbookViewId="0">
      <selection activeCell="A7" sqref="A7"/>
    </sheetView>
  </sheetViews>
  <sheetFormatPr defaultRowHeight="14"/>
  <cols>
    <col min="1" max="1" width="20.33203125" bestFit="1" customWidth="1"/>
    <col min="3" max="3" width="32" bestFit="1" customWidth="1"/>
    <col min="4" max="4" width="29.75" customWidth="1"/>
    <col min="5" max="5" width="17.08203125" customWidth="1"/>
    <col min="6" max="6" width="16.83203125" customWidth="1"/>
    <col min="7" max="7" width="16.83203125" bestFit="1" customWidth="1"/>
  </cols>
  <sheetData>
    <row r="1" spans="1:8" ht="67.5" customHeight="1">
      <c r="A1" s="8"/>
      <c r="B1" s="8"/>
      <c r="C1" s="8"/>
      <c r="D1" s="8"/>
      <c r="E1" s="8"/>
      <c r="F1" s="8"/>
    </row>
    <row r="2" spans="1:8" ht="28">
      <c r="A2" s="29" t="s">
        <v>92</v>
      </c>
      <c r="B2" s="29" t="s">
        <v>93</v>
      </c>
      <c r="C2" s="29" t="s">
        <v>17</v>
      </c>
      <c r="D2" s="29" t="s">
        <v>18</v>
      </c>
      <c r="E2" s="36" t="s">
        <v>195</v>
      </c>
      <c r="F2" s="36" t="s">
        <v>196</v>
      </c>
      <c r="G2" s="29" t="s">
        <v>94</v>
      </c>
    </row>
    <row r="3" spans="1:8">
      <c r="A3" s="20" t="s">
        <v>32</v>
      </c>
      <c r="B3" s="20" t="s">
        <v>95</v>
      </c>
      <c r="C3" s="20" t="s">
        <v>65</v>
      </c>
      <c r="D3" s="21"/>
      <c r="E3" s="34">
        <v>7.5</v>
      </c>
      <c r="F3" s="34">
        <v>5.5</v>
      </c>
      <c r="G3" s="23">
        <f>IF(D3&lt;=500,D3*E3,500*E3+(D3-500)*F3)</f>
        <v>0</v>
      </c>
      <c r="H3" t="str">
        <f>IF(AND(D3="",D4=""),"",IF(SUM(D3,D4,)&lt;100, "Let op: Het combineerde aantal Aanleg moet minimaal 100m zijn ",""))</f>
        <v/>
      </c>
    </row>
    <row r="4" spans="1:8">
      <c r="A4" s="20" t="s">
        <v>96</v>
      </c>
      <c r="B4" s="20" t="s">
        <v>97</v>
      </c>
      <c r="C4" s="20" t="s">
        <v>65</v>
      </c>
      <c r="D4" s="21"/>
      <c r="E4" s="34">
        <v>9.5</v>
      </c>
      <c r="F4" s="34">
        <v>7.5</v>
      </c>
      <c r="G4" s="23">
        <f>IF(D4&lt;=500,D4*E4,500*E4+(D4-500)*F4)</f>
        <v>0</v>
      </c>
    </row>
    <row r="5" spans="1:8">
      <c r="A5" s="20" t="s">
        <v>26</v>
      </c>
      <c r="B5" s="20" t="s">
        <v>98</v>
      </c>
      <c r="C5" s="20" t="s">
        <v>68</v>
      </c>
      <c r="D5" s="21"/>
      <c r="E5" s="22" t="s">
        <v>99</v>
      </c>
      <c r="F5" s="22" t="s">
        <v>99</v>
      </c>
      <c r="G5" s="23">
        <f>D5*2.5</f>
        <v>0</v>
      </c>
    </row>
  </sheetData>
  <sheetProtection algorithmName="SHA-512" hashValue="xSP0v+RET0Laj3Anw6rAgqWYclaj8dhScWGcN7XZBGt1knbzY8elDv4b2axlzesijsrgOwql6JdalWPzZ5026A==" saltValue="vQLOMPeUZdvKYCPMR3BsXg==" spinCount="100000" sheet="1" objects="1" scenarios="1"/>
  <protectedRanges>
    <protectedRange sqref="D3:D5" name="Bereik1"/>
  </protectedRange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4F1B5-E353-44BB-8FBB-11409A72A904}">
  <dimension ref="A1:B47"/>
  <sheetViews>
    <sheetView workbookViewId="0"/>
  </sheetViews>
  <sheetFormatPr defaultRowHeight="14"/>
  <cols>
    <col min="1" max="1" width="29.83203125" bestFit="1" customWidth="1"/>
    <col min="2" max="2" width="29" bestFit="1" customWidth="1"/>
  </cols>
  <sheetData>
    <row r="1" spans="1:2">
      <c r="A1" s="6" t="s">
        <v>100</v>
      </c>
      <c r="B1" s="7" t="s">
        <v>101</v>
      </c>
    </row>
    <row r="2" spans="1:2">
      <c r="A2" s="2" t="s">
        <v>102</v>
      </c>
      <c r="B2" s="3" t="s">
        <v>103</v>
      </c>
    </row>
    <row r="3" spans="1:2">
      <c r="A3" s="2" t="s">
        <v>104</v>
      </c>
      <c r="B3" s="3" t="s">
        <v>105</v>
      </c>
    </row>
    <row r="4" spans="1:2">
      <c r="A4" s="2" t="s">
        <v>106</v>
      </c>
      <c r="B4" s="3" t="s">
        <v>107</v>
      </c>
    </row>
    <row r="5" spans="1:2">
      <c r="A5" s="2" t="s">
        <v>108</v>
      </c>
      <c r="B5" s="3" t="s">
        <v>109</v>
      </c>
    </row>
    <row r="6" spans="1:2">
      <c r="A6" s="2" t="s">
        <v>110</v>
      </c>
      <c r="B6" s="3" t="s">
        <v>111</v>
      </c>
    </row>
    <row r="7" spans="1:2">
      <c r="A7" s="2" t="s">
        <v>112</v>
      </c>
      <c r="B7" s="3" t="s">
        <v>113</v>
      </c>
    </row>
    <row r="8" spans="1:2">
      <c r="A8" s="2" t="s">
        <v>114</v>
      </c>
      <c r="B8" s="3" t="s">
        <v>115</v>
      </c>
    </row>
    <row r="9" spans="1:2">
      <c r="A9" s="2" t="s">
        <v>116</v>
      </c>
      <c r="B9" s="3" t="s">
        <v>117</v>
      </c>
    </row>
    <row r="10" spans="1:2">
      <c r="A10" s="2" t="s">
        <v>118</v>
      </c>
      <c r="B10" s="3" t="s">
        <v>119</v>
      </c>
    </row>
    <row r="11" spans="1:2">
      <c r="A11" s="2" t="s">
        <v>120</v>
      </c>
      <c r="B11" s="3" t="s">
        <v>121</v>
      </c>
    </row>
    <row r="12" spans="1:2">
      <c r="A12" s="2" t="s">
        <v>122</v>
      </c>
      <c r="B12" s="3" t="s">
        <v>123</v>
      </c>
    </row>
    <row r="13" spans="1:2">
      <c r="A13" s="2" t="s">
        <v>124</v>
      </c>
      <c r="B13" s="3" t="s">
        <v>125</v>
      </c>
    </row>
    <row r="14" spans="1:2">
      <c r="A14" s="2" t="s">
        <v>126</v>
      </c>
      <c r="B14" s="3" t="s">
        <v>127</v>
      </c>
    </row>
    <row r="15" spans="1:2">
      <c r="A15" s="2" t="s">
        <v>128</v>
      </c>
      <c r="B15" s="3" t="s">
        <v>129</v>
      </c>
    </row>
    <row r="16" spans="1:2">
      <c r="A16" s="2" t="s">
        <v>130</v>
      </c>
      <c r="B16" s="3" t="s">
        <v>131</v>
      </c>
    </row>
    <row r="17" spans="1:2">
      <c r="A17" s="2" t="s">
        <v>132</v>
      </c>
      <c r="B17" s="3" t="s">
        <v>133</v>
      </c>
    </row>
    <row r="18" spans="1:2">
      <c r="A18" s="2" t="s">
        <v>134</v>
      </c>
      <c r="B18" s="3" t="s">
        <v>135</v>
      </c>
    </row>
    <row r="19" spans="1:2">
      <c r="A19" s="2" t="s">
        <v>136</v>
      </c>
      <c r="B19" s="3" t="s">
        <v>137</v>
      </c>
    </row>
    <row r="20" spans="1:2">
      <c r="A20" s="2" t="s">
        <v>138</v>
      </c>
      <c r="B20" s="3" t="s">
        <v>139</v>
      </c>
    </row>
    <row r="21" spans="1:2">
      <c r="A21" s="2" t="s">
        <v>140</v>
      </c>
      <c r="B21" s="3" t="s">
        <v>141</v>
      </c>
    </row>
    <row r="22" spans="1:2">
      <c r="A22" s="2" t="s">
        <v>142</v>
      </c>
      <c r="B22" s="3" t="s">
        <v>143</v>
      </c>
    </row>
    <row r="23" spans="1:2">
      <c r="A23" s="2" t="s">
        <v>144</v>
      </c>
      <c r="B23" s="3" t="s">
        <v>145</v>
      </c>
    </row>
    <row r="24" spans="1:2">
      <c r="A24" s="2" t="s">
        <v>146</v>
      </c>
      <c r="B24" s="3" t="s">
        <v>147</v>
      </c>
    </row>
    <row r="25" spans="1:2">
      <c r="A25" s="2" t="s">
        <v>148</v>
      </c>
      <c r="B25" s="3" t="s">
        <v>149</v>
      </c>
    </row>
    <row r="26" spans="1:2">
      <c r="A26" s="2" t="s">
        <v>150</v>
      </c>
      <c r="B26" s="3" t="s">
        <v>151</v>
      </c>
    </row>
    <row r="27" spans="1:2">
      <c r="A27" s="2" t="s">
        <v>152</v>
      </c>
      <c r="B27" s="3" t="s">
        <v>153</v>
      </c>
    </row>
    <row r="28" spans="1:2">
      <c r="A28" s="2" t="s">
        <v>154</v>
      </c>
      <c r="B28" s="3" t="s">
        <v>155</v>
      </c>
    </row>
    <row r="29" spans="1:2">
      <c r="A29" s="2" t="s">
        <v>156</v>
      </c>
      <c r="B29" s="3" t="s">
        <v>157</v>
      </c>
    </row>
    <row r="30" spans="1:2">
      <c r="A30" s="2" t="s">
        <v>158</v>
      </c>
      <c r="B30" s="3" t="s">
        <v>159</v>
      </c>
    </row>
    <row r="31" spans="1:2">
      <c r="A31" s="2" t="s">
        <v>160</v>
      </c>
      <c r="B31" s="3" t="s">
        <v>161</v>
      </c>
    </row>
    <row r="32" spans="1:2">
      <c r="A32" s="2" t="s">
        <v>162</v>
      </c>
      <c r="B32" s="3" t="s">
        <v>163</v>
      </c>
    </row>
    <row r="33" spans="1:2">
      <c r="A33" s="2" t="s">
        <v>164</v>
      </c>
      <c r="B33" s="3" t="s">
        <v>165</v>
      </c>
    </row>
    <row r="34" spans="1:2">
      <c r="A34" s="2" t="s">
        <v>166</v>
      </c>
      <c r="B34" s="3" t="s">
        <v>167</v>
      </c>
    </row>
    <row r="35" spans="1:2">
      <c r="A35" s="2" t="s">
        <v>168</v>
      </c>
      <c r="B35" s="3" t="s">
        <v>169</v>
      </c>
    </row>
    <row r="36" spans="1:2">
      <c r="A36" s="2" t="s">
        <v>170</v>
      </c>
      <c r="B36" s="3" t="s">
        <v>171</v>
      </c>
    </row>
    <row r="37" spans="1:2">
      <c r="A37" s="2" t="s">
        <v>172</v>
      </c>
      <c r="B37" s="3" t="s">
        <v>173</v>
      </c>
    </row>
    <row r="38" spans="1:2">
      <c r="A38" s="2" t="s">
        <v>174</v>
      </c>
      <c r="B38" s="3" t="s">
        <v>175</v>
      </c>
    </row>
    <row r="39" spans="1:2">
      <c r="A39" s="2" t="s">
        <v>176</v>
      </c>
      <c r="B39" s="3" t="s">
        <v>177</v>
      </c>
    </row>
    <row r="40" spans="1:2">
      <c r="A40" s="2" t="s">
        <v>178</v>
      </c>
      <c r="B40" s="3" t="s">
        <v>179</v>
      </c>
    </row>
    <row r="41" spans="1:2">
      <c r="A41" s="2" t="s">
        <v>180</v>
      </c>
      <c r="B41" s="3" t="s">
        <v>181</v>
      </c>
    </row>
    <row r="42" spans="1:2">
      <c r="A42" s="2" t="s">
        <v>182</v>
      </c>
      <c r="B42" s="3" t="s">
        <v>183</v>
      </c>
    </row>
    <row r="43" spans="1:2">
      <c r="A43" s="2" t="s">
        <v>184</v>
      </c>
      <c r="B43" s="3" t="s">
        <v>185</v>
      </c>
    </row>
    <row r="44" spans="1:2">
      <c r="A44" s="2" t="s">
        <v>186</v>
      </c>
      <c r="B44" s="3" t="s">
        <v>187</v>
      </c>
    </row>
    <row r="45" spans="1:2">
      <c r="A45" s="2" t="s">
        <v>188</v>
      </c>
      <c r="B45" s="3" t="s">
        <v>189</v>
      </c>
    </row>
    <row r="46" spans="1:2">
      <c r="A46" s="2" t="s">
        <v>190</v>
      </c>
      <c r="B46" s="3" t="s">
        <v>191</v>
      </c>
    </row>
    <row r="47" spans="1:2">
      <c r="A47" s="4" t="s">
        <v>192</v>
      </c>
      <c r="B47" s="5" t="s">
        <v>193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f40333-e9b5-42f2-a96d-ff9c3d83b85e" xsi:nil="true"/>
    <lcf76f155ced4ddcb4097134ff3c332f xmlns="7d313b21-e8ee-4633-ae77-6052feeb932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L_Word" ma:contentTypeID="0x010100AFE9EB2BDEAF554BAA044162362F5A500097733A7A9975D44189963422AC5C4F0300E70F16C521EE064B89D32AB23B312A63" ma:contentTypeVersion="0" ma:contentTypeDescription="Een nieuw document maken." ma:contentTypeScope="" ma:versionID="3c2bea84bb573e743e24a845ced43342">
  <xsd:schema xmlns:xsd="http://www.w3.org/2001/XMLSchema" xmlns:xs="http://www.w3.org/2001/XMLSchema" xmlns:p="http://schemas.microsoft.com/office/2006/metadata/properties" xmlns:ns1="30bf72f1-eaca-4820-ba1f-387fc070811c" xmlns:ns2="fcb750c8-6e58-4552-b70f-9122fa8e6f22" xmlns:ns4="b0d25f5f-3455-43ab-a53f-132be5aea04d" xmlns:ns5="039c384a-294c-46eb-bf29-17daaeb74222" xmlns:ns6="698ae1af-a359-4a58-ab7b-443aa3d905f7" xmlns:ns7="65775081-4821-478b-a75a-bb24d398bc4d" xmlns:ns8="b9d520db-2baa-40e7-873d-d8e5f8b095d4" targetNamespace="http://schemas.microsoft.com/office/2006/metadata/properties" ma:root="true" ma:fieldsID="9881d794b7eb7d8832ad07237c1185d9" ns1:_="" ns2:_="" ns4:_="" ns5:_="" ns6:_="" ns7:_="" ns8:_="">
    <xsd:import namespace="30bf72f1-eaca-4820-ba1f-387fc070811c"/>
    <xsd:import namespace="fcb750c8-6e58-4552-b70f-9122fa8e6f22"/>
    <xsd:import namespace="b0d25f5f-3455-43ab-a53f-132be5aea04d"/>
    <xsd:import namespace="039c384a-294c-46eb-bf29-17daaeb74222"/>
    <xsd:import namespace="698ae1af-a359-4a58-ab7b-443aa3d905f7"/>
    <xsd:import namespace="65775081-4821-478b-a75a-bb24d398bc4d"/>
    <xsd:import namespace="b9d520db-2baa-40e7-873d-d8e5f8b095d4"/>
    <xsd:element name="properties">
      <xsd:complexType>
        <xsd:sequence>
          <xsd:element name="documentManagement">
            <xsd:complexType>
              <xsd:all>
                <xsd:element ref="ns1:CSG_SEP1" minOccurs="0"/>
                <xsd:element ref="ns2:PRL_DocumentNummer" minOccurs="0"/>
                <xsd:element ref="ns2:PRL_DossierNummer" minOccurs="0"/>
                <xsd:element ref="ns2:PRL_Documentsoort"/>
                <xsd:element ref="ns2:PRL_Vertrouwelijkheid" minOccurs="0"/>
                <xsd:element ref="ns2:PRL_DocumentRichting" minOccurs="0"/>
                <xsd:element ref="ns2:PRL_Medewerker" minOccurs="0"/>
                <xsd:element ref="ns4:PRL_DossierTitle" minOccurs="0"/>
                <xsd:element ref="ns1:CSG_Ontvangstdatum" minOccurs="0"/>
                <xsd:element ref="ns1:PRL_DOC_Verzenddatum" minOccurs="0"/>
                <xsd:element ref="ns1:PRL_DOC_Eigenarchiefactie" minOccurs="0"/>
                <xsd:element ref="ns5:CSG_ZAK_Archiefnominatie" minOccurs="0"/>
                <xsd:element ref="ns1:PRL_DOS_Archiefactietermijn" minOccurs="0"/>
                <xsd:element ref="ns2:PRL_Vernietigingsdatum" minOccurs="0"/>
                <xsd:element ref="ns1:CSG_DocumentSetNr" minOccurs="0"/>
                <xsd:element ref="ns1:CSG_HoofdDocumentNr" minOccurs="0"/>
                <xsd:element ref="ns1:CSG_SEP2" minOccurs="0"/>
                <xsd:element ref="ns6:PRL_NAWNaam" minOccurs="0"/>
                <xsd:element ref="ns6:PRL_NAWCorrespondentieAdres" minOccurs="0"/>
                <xsd:element ref="ns6:PRL_NAWCorrespondentieNr" minOccurs="0"/>
                <xsd:element ref="ns6:PRL_NAWCorrespondentiePostcode" minOccurs="0"/>
                <xsd:element ref="ns6:PRL_NAWCorrespondentieWoonplaats" minOccurs="0"/>
                <xsd:element ref="ns7:CSG_NAWLand" minOccurs="0"/>
                <xsd:element ref="ns6:PRL_Telefoon" minOccurs="0"/>
                <xsd:element ref="ns1:PRL_Emailadresnaw" minOccurs="0"/>
                <xsd:element ref="ns8:CSG_NAWID" minOccurs="0"/>
                <xsd:element ref="ns1:CSG_SEP3" minOccurs="0"/>
                <xsd:element ref="ns2:_dlc_DocIdUrl" minOccurs="0"/>
                <xsd:element ref="ns2:PRL_Bvmapnummer" minOccurs="0"/>
                <xsd:element ref="ns1:PRL_Besluit" minOccurs="0"/>
                <xsd:element ref="ns2:_dlc_DocId" minOccurs="0"/>
                <xsd:element ref="ns2:_dlc_DocIdPersistId" minOccurs="0"/>
                <xsd:element ref="ns2:PRL_SoortBesluitvorming" minOccurs="0"/>
                <xsd:element ref="ns2:PRL_Portefeuillehouder" minOccurs="0"/>
                <xsd:element ref="ns8:PRL_DocumentBron" minOccurs="0"/>
                <xsd:element ref="ns2:PRL_DossierLijst" minOccurs="0"/>
                <xsd:element ref="ns2:PRL_DossierCluster" minOccurs="0"/>
                <xsd:element ref="ns1:PRL_DOS_Verantwor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f72f1-eaca-4820-ba1f-387fc070811c" elementFormDefault="qualified">
    <xsd:import namespace="http://schemas.microsoft.com/office/2006/documentManagement/types"/>
    <xsd:import namespace="http://schemas.microsoft.com/office/infopath/2007/PartnerControls"/>
    <xsd:element name="CSG_SEP1" ma:index="0" nillable="true" ma:displayName="CSG_SEP1" ma:internalName="CSG_SEP1">
      <xsd:simpleType>
        <xsd:restriction base="dms:Text">
          <xsd:maxLength value="255"/>
        </xsd:restriction>
      </xsd:simpleType>
    </xsd:element>
    <xsd:element name="CSG_Ontvangstdatum" ma:index="10" nillable="true" ma:displayName="Ontvangstdatum" ma:format="DateOnly" ma:internalName="CSG_Ontvangstdatum" ma:readOnly="false">
      <xsd:simpleType>
        <xsd:restriction base="dms:DateTime"/>
      </xsd:simpleType>
    </xsd:element>
    <xsd:element name="PRL_DOC_Verzenddatum" ma:index="11" nillable="true" ma:displayName="Verzenddatum" ma:format="DateOnly" ma:internalName="PRL_DOC_Verzenddatum" ma:readOnly="false">
      <xsd:simpleType>
        <xsd:restriction base="dms:DateTime"/>
      </xsd:simpleType>
    </xsd:element>
    <xsd:element name="PRL_DOC_Eigenarchiefactie" ma:index="12" nillable="true" ma:displayName="Eigen archiefactie" ma:default="0" ma:internalName="PRL_DOC_Eigenarchiefactie" ma:readOnly="false">
      <xsd:simpleType>
        <xsd:restriction base="dms:Boolean"/>
      </xsd:simpleType>
    </xsd:element>
    <xsd:element name="PRL_DOS_Archiefactietermijn" ma:index="14" nillable="true" ma:displayName="Archiefactietermijn" ma:decimals="0" ma:internalName="PRL_DOS_Archiefactietermijn" ma:percentage="FALSE">
      <xsd:simpleType>
        <xsd:restriction base="dms:Number">
          <xsd:maxInclusive value="9999"/>
          <xsd:minInclusive value="0"/>
        </xsd:restriction>
      </xsd:simpleType>
    </xsd:element>
    <xsd:element name="CSG_DocumentSetNr" ma:index="16" nillable="true" ma:displayName="DocumentSetNr" ma:internalName="CSG_DocumentSetNr">
      <xsd:simpleType>
        <xsd:restriction base="dms:Text">
          <xsd:maxLength value="255"/>
        </xsd:restriction>
      </xsd:simpleType>
    </xsd:element>
    <xsd:element name="CSG_HoofdDocumentNr" ma:index="17" nillable="true" ma:displayName="HoofdDocumentNr" ma:internalName="CSG_HoofdDocumentNr">
      <xsd:simpleType>
        <xsd:restriction base="dms:Text">
          <xsd:maxLength value="255"/>
        </xsd:restriction>
      </xsd:simpleType>
    </xsd:element>
    <xsd:element name="CSG_SEP2" ma:index="20" nillable="true" ma:displayName="CSG_SEP2" ma:internalName="CSG_SEP2">
      <xsd:simpleType>
        <xsd:restriction base="dms:Text">
          <xsd:maxLength value="255"/>
        </xsd:restriction>
      </xsd:simpleType>
    </xsd:element>
    <xsd:element name="PRL_Emailadresnaw" ma:index="28" nillable="true" ma:displayName="E-mailadres (NAW)" ma:internalName="PRL_Emailadresnaw" ma:readOnly="false">
      <xsd:simpleType>
        <xsd:restriction base="dms:Text">
          <xsd:maxLength value="255"/>
        </xsd:restriction>
      </xsd:simpleType>
    </xsd:element>
    <xsd:element name="CSG_SEP3" ma:index="30" nillable="true" ma:displayName="CSG_SEP3" ma:hidden="true" ma:internalName="CSG_SEP3" ma:readOnly="false">
      <xsd:simpleType>
        <xsd:restriction base="dms:Text">
          <xsd:maxLength value="255"/>
        </xsd:restriction>
      </xsd:simpleType>
    </xsd:element>
    <xsd:element name="PRL_Besluit" ma:index="33" nillable="true" ma:displayName="Besluit" ma:default="Selecteer..." ma:format="Dropdown" ma:hidden="true" ma:internalName="PRL_Besluit" ma:readOnly="false">
      <xsd:simpleType>
        <xsd:restriction base="dms:Choice">
          <xsd:enumeration value="Selecteer..."/>
          <xsd:enumeration value="Aangehouden"/>
          <xsd:enumeration value="Afvoeren"/>
          <xsd:enumeration value="Conform"/>
          <xsd:enumeration value="Conform met aanpassingen"/>
          <xsd:enumeration value="Niet akkoord"/>
          <xsd:enumeration value="Niet behandeld"/>
          <xsd:enumeration value="PH gemachtigd"/>
          <xsd:enumeration value="Voor kennisgeving aangenomen"/>
        </xsd:restriction>
      </xsd:simpleType>
    </xsd:element>
    <xsd:element name="PRL_DOS_Verantworg" ma:index="47" nillable="true" ma:displayName="Verantwoordelijk orgaan" ma:list="UserInfo" ma:SearchPeopleOnly="false" ma:SharePointGroup="0" ma:internalName="PRL_DOS_Verantworg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750c8-6e58-4552-b70f-9122fa8e6f22" elementFormDefault="qualified">
    <xsd:import namespace="http://schemas.microsoft.com/office/2006/documentManagement/types"/>
    <xsd:import namespace="http://schemas.microsoft.com/office/infopath/2007/PartnerControls"/>
    <xsd:element name="PRL_DocumentNummer" ma:index="1" nillable="true" ma:displayName="Documentnummer" ma:internalName="PRL_DocumentNummer" ma:readOnly="false">
      <xsd:simpleType>
        <xsd:restriction base="dms:Text">
          <xsd:maxLength value="255"/>
        </xsd:restriction>
      </xsd:simpleType>
    </xsd:element>
    <xsd:element name="PRL_DossierNummer" ma:index="2" nillable="true" ma:displayName="Dossiernummer" ma:internalName="PRL_DossierNummer" ma:readOnly="false">
      <xsd:simpleType>
        <xsd:restriction base="dms:Text">
          <xsd:maxLength value="255"/>
        </xsd:restriction>
      </xsd:simpleType>
    </xsd:element>
    <xsd:element name="PRL_Documentsoort" ma:index="4" ma:displayName="Documentsoort" ma:format="Dropdown" ma:internalName="PRL_Documentsoort" ma:readOnly="false">
      <xsd:simpleType>
        <xsd:restriction base="dms:Choice">
          <xsd:enumeration value="Annotatie"/>
          <xsd:enumeration value="CdK machtiging"/>
          <xsd:enumeration value="DT besluit"/>
          <xsd:enumeration value="DT nota"/>
          <xsd:enumeration value="Evaluatie(formulier)"/>
          <xsd:enumeration value="GS besluit"/>
          <xsd:enumeration value="GS brief"/>
          <xsd:enumeration value="GS nota"/>
          <xsd:enumeration value="GS omslag"/>
          <xsd:enumeration value="Informatie"/>
          <xsd:enumeration value="Interne memo / notitie"/>
          <xsd:enumeration value="Interne nota"/>
          <xsd:enumeration value="Mededeling portefeuillehouder"/>
          <xsd:enumeration value="Moties, toezeggingen, aanbevelingen PS"/>
          <xsd:enumeration value="Opdracht(formulering)"/>
          <xsd:enumeration value="Overzicht/lijst"/>
          <xsd:enumeration value="Persbericht"/>
          <xsd:enumeration value="Plan"/>
          <xsd:enumeration value="Presentatie"/>
          <xsd:enumeration value="PS brief"/>
          <xsd:enumeration value="PS Informerend stuk"/>
          <xsd:enumeration value="PS Sonderend stuk"/>
          <xsd:enumeration value="PS Statenbesluit"/>
          <xsd:enumeration value="PS Statenvoorstel"/>
          <xsd:enumeration value="Publicatie"/>
          <xsd:enumeration value="Rapport/Rapportage"/>
          <xsd:enumeration value="RO nota"/>
          <xsd:enumeration value="Uitvoerings- en beleidskader"/>
          <xsd:enumeration value="Verslag"/>
          <xsd:enumeration value="Wensen en bedenkingen PS"/>
        </xsd:restriction>
      </xsd:simpleType>
    </xsd:element>
    <xsd:element name="PRL_Vertrouwelijkheid" ma:index="6" nillable="true" ma:displayName="Vertrouwelijkheid" ma:format="Dropdown" ma:internalName="PRL_Vertrouwelijkheid" ma:readOnly="false">
      <xsd:simpleType>
        <xsd:restriction base="dms:Choice">
          <xsd:enumeration value="Bedrijfsvertrouwelijk"/>
          <xsd:enumeration value="Geheim"/>
          <xsd:enumeration value="Openbaar"/>
          <xsd:enumeration value="Vertrouwelijk"/>
        </xsd:restriction>
      </xsd:simpleType>
    </xsd:element>
    <xsd:element name="PRL_DocumentRichting" ma:index="7" nillable="true" ma:displayName="Documentrichting" ma:format="Dropdown" ma:internalName="PRL_DocumentRichting" ma:readOnly="false">
      <xsd:simpleType>
        <xsd:restriction base="dms:Choice">
          <xsd:enumeration value="Inkomend"/>
          <xsd:enumeration value="Intern"/>
          <xsd:enumeration value="Uitgaand"/>
        </xsd:restriction>
      </xsd:simpleType>
    </xsd:element>
    <xsd:element name="PRL_Medewerker" ma:index="8" nillable="true" ma:displayName="Medewerker registratie" ma:list="UserInfo" ma:SharePointGroup="0" ma:internalName="PRL_Medewerk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L_Vernietigingsdatum" ma:index="15" nillable="true" ma:displayName="Archiefactiedatum" ma:format="DateOnly" ma:internalName="PRL_Vernietigingsdatum">
      <xsd:simpleType>
        <xsd:restriction base="dms:DateTime"/>
      </xsd:simpleType>
    </xsd:element>
    <xsd:element name="_dlc_DocIdUrl" ma:index="31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L_Bvmapnummer" ma:index="32" nillable="true" ma:displayName="BV-mapnummer" ma:hidden="true" ma:internalName="PRL_Bvmapnummer" ma:readOnly="false">
      <xsd:simpleType>
        <xsd:restriction base="dms:Text">
          <xsd:maxLength value="255"/>
        </xsd:restriction>
      </xsd:simpleType>
    </xsd:element>
    <xsd:element name="_dlc_DocId" ma:index="37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PersistId" ma:index="39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PRL_SoortBesluitvorming" ma:index="41" nillable="true" ma:displayName="Soort besluitvormingsmap" ma:default="" ma:format="Dropdown" ma:internalName="PRL_SoortBesluitvorming">
      <xsd:simpleType>
        <xsd:restriction base="dms:Choice">
          <xsd:enumeration value="DT"/>
          <xsd:enumeration value="GS-A"/>
          <xsd:enumeration value="GS-B"/>
          <xsd:enumeration value="GS-Vertrouwelijk"/>
          <xsd:enumeration value="Mandaat"/>
          <xsd:enumeration value="RO"/>
        </xsd:restriction>
      </xsd:simpleType>
    </xsd:element>
    <xsd:element name="PRL_Portefeuillehouder" ma:index="43" nillable="true" ma:displayName="Portefeuillehouder" ma:list="UserInfo" ma:SharePointGroup="0" ma:internalName="PRL_Portefeuillehoud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L_DossierLijst" ma:index="45" nillable="true" ma:displayName="Dossierlijst" ma:default="Dossier" ma:hidden="true" ma:internalName="PRL_DossierLijst" ma:readOnly="false">
      <xsd:simpleType>
        <xsd:restriction base="dms:Text">
          <xsd:maxLength value="255"/>
        </xsd:restriction>
      </xsd:simpleType>
    </xsd:element>
    <xsd:element name="PRL_DossierCluster" ma:index="46" nillable="true" ma:displayName="Organisatieonderdeel" ma:default="Selecteer..." ma:format="Dropdown" ma:internalName="PRL_DossierCluster">
      <xsd:simpleType>
        <xsd:restriction base="dms:Choice">
          <xsd:enumeration value="Selecteer..."/>
          <xsd:enumeration value="Cluster Algehele Juridische Zaken"/>
          <xsd:enumeration value="Cluster Concern"/>
          <xsd:enumeration value="Cluster Cultuur"/>
          <xsd:enumeration value="Cluster Directie"/>
          <xsd:enumeration value="Cluster Economie en Innovatie"/>
          <xsd:enumeration value="Cluster EuregioMaasRijn"/>
          <xsd:enumeration value="Cluster Facilitaire Dienstverlening"/>
          <xsd:enumeration value="Cluster Financiën"/>
          <xsd:enumeration value="Cluster Grond en Vastgoed"/>
          <xsd:enumeration value="Cluster Inkoop en Aanbesteding"/>
          <xsd:enumeration value="Cluster Mobiliteit"/>
          <xsd:enumeration value="Cluster Natuur en Water"/>
          <xsd:enumeration value="Cluster Organisatie en Informatie"/>
          <xsd:enumeration value="Cluster Personeel en Organisatie"/>
          <xsd:enumeration value="Cluster Plattelandsontwikkeling"/>
          <xsd:enumeration value="Cluster Programma en Projecten"/>
          <xsd:enumeration value="Cluster Ruimte"/>
          <xsd:enumeration value="Cluster Secretariële en Administratieve ondersteuning"/>
          <xsd:enumeration value="Cluster Strategie en Communicatie"/>
          <xsd:enumeration value="Cluster Subsidies"/>
          <xsd:enumeration value="Cluster Vergunningen, Toezicht en Handhaving"/>
          <xsd:enumeration value="Cluster Wegaanleg"/>
          <xsd:enumeration value="Cluster Wegbeheer"/>
          <xsd:enumeration value="Cluster Wonen en Leefomgeving"/>
          <xsd:enumeration value="Kabinet"/>
          <xsd:enumeration value="Ondernemingsraad"/>
          <xsd:enumeration value="Provinciale staten"/>
          <xsd:enumeration value="RUD-Zuid Limbur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25f5f-3455-43ab-a53f-132be5aea04d" elementFormDefault="qualified">
    <xsd:import namespace="http://schemas.microsoft.com/office/2006/documentManagement/types"/>
    <xsd:import namespace="http://schemas.microsoft.com/office/infopath/2007/PartnerControls"/>
    <xsd:element name="PRL_DossierTitle" ma:index="9" nillable="true" ma:displayName="Dossiertitel" ma:internalName="PRL_DossierTitl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9c384a-294c-46eb-bf29-17daaeb74222" elementFormDefault="qualified">
    <xsd:import namespace="http://schemas.microsoft.com/office/2006/documentManagement/types"/>
    <xsd:import namespace="http://schemas.microsoft.com/office/infopath/2007/PartnerControls"/>
    <xsd:element name="CSG_ZAK_Archiefnominatie" ma:index="13" nillable="true" ma:displayName="Archiefnominatie" ma:format="Dropdown" ma:internalName="CSG_ZAK_Archiefnominatie">
      <xsd:simpleType>
        <xsd:restriction base="dms:Choice">
          <xsd:enumeration value="Blijvend bewaren"/>
          <xsd:enumeration value="Vernieti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8ae1af-a359-4a58-ab7b-443aa3d905f7" elementFormDefault="qualified">
    <xsd:import namespace="http://schemas.microsoft.com/office/2006/documentManagement/types"/>
    <xsd:import namespace="http://schemas.microsoft.com/office/infopath/2007/PartnerControls"/>
    <xsd:element name="PRL_NAWNaam" ma:index="21" nillable="true" ma:displayName="Volledigenaam" ma:internalName="PRL_NAWNaam" ma:readOnly="false">
      <xsd:simpleType>
        <xsd:restriction base="dms:Text">
          <xsd:maxLength value="255"/>
        </xsd:restriction>
      </xsd:simpleType>
    </xsd:element>
    <xsd:element name="PRL_NAWCorrespondentieAdres" ma:index="22" nillable="true" ma:displayName="Straatnaam" ma:internalName="PRL_NAWCorrespondentieAdres" ma:readOnly="false">
      <xsd:simpleType>
        <xsd:restriction base="dms:Text">
          <xsd:maxLength value="255"/>
        </xsd:restriction>
      </xsd:simpleType>
    </xsd:element>
    <xsd:element name="PRL_NAWCorrespondentieNr" ma:index="23" nillable="true" ma:displayName="Huisnummer" ma:internalName="PRL_NAWCorrespondentieNr">
      <xsd:simpleType>
        <xsd:restriction base="dms:Text">
          <xsd:maxLength value="255"/>
        </xsd:restriction>
      </xsd:simpleType>
    </xsd:element>
    <xsd:element name="PRL_NAWCorrespondentiePostcode" ma:index="24" nillable="true" ma:displayName="Postcode NAW" ma:internalName="PRL_NAWCorrespondentiePostcode" ma:readOnly="false">
      <xsd:simpleType>
        <xsd:restriction base="dms:Text">
          <xsd:maxLength value="255"/>
        </xsd:restriction>
      </xsd:simpleType>
    </xsd:element>
    <xsd:element name="PRL_NAWCorrespondentieWoonplaats" ma:index="25" nillable="true" ma:displayName="Woonplaats" ma:internalName="PRL_NAWCorrespondentieWoonplaats" ma:readOnly="false">
      <xsd:simpleType>
        <xsd:restriction base="dms:Text">
          <xsd:maxLength value="255"/>
        </xsd:restriction>
      </xsd:simpleType>
    </xsd:element>
    <xsd:element name="PRL_Telefoon" ma:index="27" nillable="true" ma:displayName="Telefoonnummer" ma:internalName="PRL_Telefo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775081-4821-478b-a75a-bb24d398bc4d" elementFormDefault="qualified">
    <xsd:import namespace="http://schemas.microsoft.com/office/2006/documentManagement/types"/>
    <xsd:import namespace="http://schemas.microsoft.com/office/infopath/2007/PartnerControls"/>
    <xsd:element name="CSG_NAWLand" ma:index="26" nillable="true" ma:displayName="Land" ma:internalName="CSG_NAWLand">
      <xsd:simpleType>
        <xsd:restriction base="dms:Text">
          <xsd:maxLength value="4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520db-2baa-40e7-873d-d8e5f8b095d4" elementFormDefault="qualified">
    <xsd:import namespace="http://schemas.microsoft.com/office/2006/documentManagement/types"/>
    <xsd:import namespace="http://schemas.microsoft.com/office/infopath/2007/PartnerControls"/>
    <xsd:element name="CSG_NAWID" ma:index="29" nillable="true" ma:displayName="NAW-ID" ma:internalName="CSG_NAWID">
      <xsd:simpleType>
        <xsd:restriction base="dms:Text">
          <xsd:maxLength value="255"/>
        </xsd:restriction>
      </xsd:simpleType>
    </xsd:element>
    <xsd:element name="PRL_DocumentBron" ma:index="44" nillable="true" ma:displayName="DocumentBron" ma:default="" ma:format="Dropdown" ma:internalName="PRL_DocumentBron">
      <xsd:simpleType>
        <xsd:restriction base="dms:Choice">
          <xsd:enumeration value="Kofax"/>
          <xsd:enumeration value="Uitvo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5" ma:displayName="Inhoudstype"/>
        <xsd:element ref="dc:title" maxOccurs="1" ma:index="3" ma:displayName="Documentnaam"/>
        <xsd:element ref="dc:subject" minOccurs="0" maxOccurs="1"/>
        <xsd:element ref="dc:description" minOccurs="0" maxOccurs="1" ma:index="18" ma:displayName="Opmerkingen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1AA95E8E8A2E48A71297AFA83C5EE8" ma:contentTypeVersion="11" ma:contentTypeDescription="Een nieuw document maken." ma:contentTypeScope="" ma:versionID="625a00db0739d67a4a9823eeb1e998cd">
  <xsd:schema xmlns:xsd="http://www.w3.org/2001/XMLSchema" xmlns:xs="http://www.w3.org/2001/XMLSchema" xmlns:p="http://schemas.microsoft.com/office/2006/metadata/properties" xmlns:ns2="7d313b21-e8ee-4633-ae77-6052feeb9324" xmlns:ns3="d9f40333-e9b5-42f2-a96d-ff9c3d83b85e" targetNamespace="http://schemas.microsoft.com/office/2006/metadata/properties" ma:root="true" ma:fieldsID="0e0fffbd0f723bab23b4892456462190" ns2:_="" ns3:_="">
    <xsd:import namespace="7d313b21-e8ee-4633-ae77-6052feeb9324"/>
    <xsd:import namespace="d9f40333-e9b5-42f2-a96d-ff9c3d83b8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13b21-e8ee-4633-ae77-6052feeb93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d5b7d9b-e180-4195-91f8-883dac7ab7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f40333-e9b5-42f2-a96d-ff9c3d83b85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f5819d1-bb64-4410-993f-9e4ebf2e2294}" ma:internalName="TaxCatchAll" ma:showField="CatchAllData" ma:web="d9f40333-e9b5-42f2-a96d-ff9c3d83b8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16D91F-787E-4103-BDB6-9E458ABFA2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3B890F-7CBA-4F99-9290-01B2A927E5C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9d520db-2baa-40e7-873d-d8e5f8b095d4"/>
    <ds:schemaRef ds:uri="http://purl.org/dc/elements/1.1/"/>
    <ds:schemaRef ds:uri="65775081-4821-478b-a75a-bb24d398bc4d"/>
    <ds:schemaRef ds:uri="http://schemas.microsoft.com/office/2006/metadata/properties"/>
    <ds:schemaRef ds:uri="698ae1af-a359-4a58-ab7b-443aa3d905f7"/>
    <ds:schemaRef ds:uri="039c384a-294c-46eb-bf29-17daaeb74222"/>
    <ds:schemaRef ds:uri="b0d25f5f-3455-43ab-a53f-132be5aea04d"/>
    <ds:schemaRef ds:uri="http://purl.org/dc/terms/"/>
    <ds:schemaRef ds:uri="30bf72f1-eaca-4820-ba1f-387fc070811c"/>
    <ds:schemaRef ds:uri="fcb750c8-6e58-4552-b70f-9122fa8e6f2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798BCE9-938B-4CC6-A5E0-FE68A1DFB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bf72f1-eaca-4820-ba1f-387fc070811c"/>
    <ds:schemaRef ds:uri="fcb750c8-6e58-4552-b70f-9122fa8e6f22"/>
    <ds:schemaRef ds:uri="b0d25f5f-3455-43ab-a53f-132be5aea04d"/>
    <ds:schemaRef ds:uri="039c384a-294c-46eb-bf29-17daaeb74222"/>
    <ds:schemaRef ds:uri="698ae1af-a359-4a58-ab7b-443aa3d905f7"/>
    <ds:schemaRef ds:uri="65775081-4821-478b-a75a-bb24d398bc4d"/>
    <ds:schemaRef ds:uri="b9d520db-2baa-40e7-873d-d8e5f8b095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6671E00-7BA3-4695-ABB3-14CF2EEB753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Projectinformatie</vt:lpstr>
      <vt:lpstr>1-Boomgaard</vt:lpstr>
      <vt:lpstr>2-Bossingel</vt:lpstr>
      <vt:lpstr>3-Holle weg, singel, wal, graft</vt:lpstr>
      <vt:lpstr>4-Knip-scheerheg</vt:lpstr>
      <vt:lpstr>5-Knotbomen</vt:lpstr>
      <vt:lpstr>6-Poel</vt:lpstr>
      <vt:lpstr>7-Struweelhaag</vt:lpstr>
      <vt:lpstr>Lijst inheemse soorten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Begrotingsformat provincie – invulformulier</dc:title>
  <dc:subject/>
  <dc:creator>Kamperman, Gerard</dc:creator>
  <cp:keywords/>
  <dc:description/>
  <cp:lastModifiedBy>Kamperman, Gerard</cp:lastModifiedBy>
  <cp:revision/>
  <dcterms:created xsi:type="dcterms:W3CDTF">2025-01-17T11:20:28Z</dcterms:created>
  <dcterms:modified xsi:type="dcterms:W3CDTF">2026-01-15T15:14:36Z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0x010100B61AA95E8E8A2E48A71297AFA83C5EE8</vt:lpwstr>
  </property>
  <property fmtid="{D5CDD505-2E9C-101B-9397-08002B2CF9AE}" pid="3" name="_dlc_DocIdItemGuid">
    <vt:lpwstr>eb4f4e0e-d323-4108-a70e-d318ed7d583e</vt:lpwstr>
  </property>
</Properties>
</file>