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/>
  <mc:AlternateContent xmlns:mc="http://schemas.openxmlformats.org/markup-compatibility/2006">
    <mc:Choice Requires="x15">
      <x15ac:absPath xmlns:x15ac="http://schemas.microsoft.com/office/spreadsheetml/2010/11/ac" url="https://prvlimburg.sharepoint.com/sites/TeamMonitoring-Natuurmaatregelentabel/Gedeelde documenten/NMT/ZZZ-Werkzaamheden_Daniel/"/>
    </mc:Choice>
  </mc:AlternateContent>
  <xr:revisionPtr revIDLastSave="0" documentId="8_{89B79892-A3EC-4B07-B73C-CB2BD2EB521A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Projectinformatie" sheetId="2" r:id="rId1"/>
    <sheet name="GLP" sheetId="5" r:id="rId2"/>
    <sheet name="Nieuwe Aanvraag" sheetId="7" r:id="rId3"/>
    <sheet name="Aanvraag Aanpassing" sheetId="8" r:id="rId4"/>
    <sheet name="Aanvraag Combinatie" sheetId="3" r:id="rId5"/>
    <sheet name="Verplaatsbare afrastering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" l="1"/>
  <c r="A4" i="7"/>
  <c r="A4" i="8"/>
  <c r="A4" i="3"/>
  <c r="A50" i="7"/>
  <c r="A50" i="8"/>
  <c r="A50" i="3"/>
  <c r="H7" i="3"/>
  <c r="E7" i="8"/>
  <c r="C7" i="7"/>
  <c r="F3" i="7"/>
  <c r="C3" i="7"/>
  <c r="G3" i="7" s="1"/>
  <c r="C7" i="8"/>
  <c r="F3" i="8"/>
  <c r="C3" i="8"/>
  <c r="G3" i="8" s="1"/>
  <c r="A7" i="6"/>
  <c r="D3" i="6"/>
  <c r="C6" i="6" s="1"/>
  <c r="F7" i="3"/>
  <c r="C7" i="3"/>
  <c r="F3" i="3"/>
  <c r="C3" i="3"/>
  <c r="G3" i="3" s="1"/>
  <c r="A8" i="3" s="1"/>
  <c r="B10" i="3" l="1"/>
  <c r="B10" i="8"/>
  <c r="E7" i="7"/>
  <c r="A8" i="8"/>
  <c r="A8" i="7"/>
  <c r="C10" i="3"/>
  <c r="C10" i="8"/>
  <c r="B10" i="6" l="1"/>
  <c r="C10" i="6" s="1"/>
  <c r="B10" i="7"/>
  <c r="C10" i="7" s="1"/>
  <c r="N22" i="2"/>
</calcChain>
</file>

<file path=xl/sharedStrings.xml><?xml version="1.0" encoding="utf-8"?>
<sst xmlns="http://schemas.openxmlformats.org/spreadsheetml/2006/main" count="218" uniqueCount="101">
  <si>
    <t>Begrotingsformat Preventie Faunaschade</t>
  </si>
  <si>
    <t>Gebruik dit formulier bij de subsidieaanvraag en bij de subsidievaststelling. Indien gegevens nog niet beschikbaar zijn tijdens de aanvraag kan kolom leeg blijven.</t>
  </si>
  <si>
    <t>Projectinformatie</t>
  </si>
  <si>
    <t>de gele cellen hier verplicht in te vullen</t>
  </si>
  <si>
    <t>Naam aanvrager:</t>
  </si>
  <si>
    <t>Adres:</t>
  </si>
  <si>
    <t>Postcode:</t>
  </si>
  <si>
    <t>Contactpersoon (Achternaam, Voornaam):</t>
  </si>
  <si>
    <t>Telefoon:</t>
  </si>
  <si>
    <t>Email:</t>
  </si>
  <si>
    <t>Startdatum project:</t>
  </si>
  <si>
    <t>Einddatum project:</t>
  </si>
  <si>
    <t>Subsidie bedrag:</t>
  </si>
  <si>
    <t>Bankrekeningnummer (IBAN):</t>
  </si>
  <si>
    <t>Datum dagtekening:</t>
  </si>
  <si>
    <t>(dag-maand-jaartal)</t>
  </si>
  <si>
    <t>Alleen gekleurde cellen kunnen ingevuld worden.</t>
  </si>
  <si>
    <t xml:space="preserve">Cellen met een gele achtergrond zijn verplicht. </t>
  </si>
  <si>
    <t xml:space="preserve">Cellen met een blauwe achtergrond zijn niet verplicht. </t>
  </si>
  <si>
    <t xml:space="preserve">Cellen met een witte of grijze achtergrond zijn geblokkkeerd en kunt u niet invullen. </t>
  </si>
  <si>
    <t>Toelichting invulmanier:</t>
  </si>
  <si>
    <t>Automatisch</t>
  </si>
  <si>
    <t>Dit veld wordt automatisch aangevuld. Niet veranderen.</t>
  </si>
  <si>
    <t>Datum</t>
  </si>
  <si>
    <t>Hier kan alleen een datum (DD-MM-JJJ) invullen.</t>
  </si>
  <si>
    <t>Tekst</t>
  </si>
  <si>
    <t xml:space="preserve">Hier kan tekst ingevuld worden zonder beperkingen. </t>
  </si>
  <si>
    <t>Getal</t>
  </si>
  <si>
    <t xml:space="preserve">Hier kunnen alleen cijfers ingevuld worden. </t>
  </si>
  <si>
    <t>Meerkeuze</t>
  </si>
  <si>
    <t>Hier kunt u kiezen uit voorgegeven opties.</t>
  </si>
  <si>
    <t>Tablad</t>
  </si>
  <si>
    <t>Cel</t>
  </si>
  <si>
    <t>Inhoud</t>
  </si>
  <si>
    <t>Invulmanier</t>
  </si>
  <si>
    <t>Toelichting</t>
  </si>
  <si>
    <t>F6</t>
  </si>
  <si>
    <t>Naam aanvrager</t>
  </si>
  <si>
    <t>Vul hier de (bedrijfs-)naam van de aanvrager in.</t>
  </si>
  <si>
    <t>F8</t>
  </si>
  <si>
    <t>Vul hier het adres van de aanvragen in.</t>
  </si>
  <si>
    <t>F10</t>
  </si>
  <si>
    <t>Vul hier de postcode van de aanvrager in.</t>
  </si>
  <si>
    <t>F12</t>
  </si>
  <si>
    <t>Vul hier de naam van de contactpersoon in.</t>
  </si>
  <si>
    <t>F14</t>
  </si>
  <si>
    <t>Vul hier het telefoonnummer van de contactpersoon in.</t>
  </si>
  <si>
    <t>F16</t>
  </si>
  <si>
    <t>Vul hier het e-mailadres van de contactpersoon in.</t>
  </si>
  <si>
    <t>F18</t>
  </si>
  <si>
    <t>Vul hier de startdatum van het project in.</t>
  </si>
  <si>
    <t>F20</t>
  </si>
  <si>
    <t>F22</t>
  </si>
  <si>
    <t>Subsidie bedrag totaal:</t>
  </si>
  <si>
    <t>Sla dit veld over.</t>
  </si>
  <si>
    <t>F24</t>
  </si>
  <si>
    <t>Vul hier het IBAN van de aanvragen in.</t>
  </si>
  <si>
    <t>F26</t>
  </si>
  <si>
    <t xml:space="preserve">Vul hier de datum van de aanlevering van dit document in. </t>
  </si>
  <si>
    <t>Nieuwe Aanvraag</t>
  </si>
  <si>
    <t>A3</t>
  </si>
  <si>
    <t>Aantal dieren uit Groep 1*</t>
  </si>
  <si>
    <t>Vul hier het aantal dieren behorende tot Groep 1 in.</t>
  </si>
  <si>
    <t>D3</t>
  </si>
  <si>
    <t>Aantal dieren uit Groep 2**</t>
  </si>
  <si>
    <t>Vul hier het aantal dieren behorende tot Groep 2 in.</t>
  </si>
  <si>
    <t>A6</t>
  </si>
  <si>
    <t>Lengte  nieuwe afrastering in meters</t>
  </si>
  <si>
    <t>Vul hier de lengte (meters) van de afrastering in.</t>
  </si>
  <si>
    <t>Aanvraag Aanpassing</t>
  </si>
  <si>
    <t>Lengte  aangepaste afrastering in meters</t>
  </si>
  <si>
    <t>Aanvraag Combinatie</t>
  </si>
  <si>
    <t>Verplaatsbare afrastering</t>
  </si>
  <si>
    <t>B3</t>
  </si>
  <si>
    <t>Draad-opwindsysteem</t>
  </si>
  <si>
    <t xml:space="preserve">Kies hier of u een draad-opwindsysteem wil gebruiken. </t>
  </si>
  <si>
    <t>NIEUWE VASTE AFRASTERING</t>
  </si>
  <si>
    <t>Maximum Subsidie per dier in Groep 1*</t>
  </si>
  <si>
    <t>Maximum subsidie Groep 1*</t>
  </si>
  <si>
    <t>Maximum Subsidie per dier in groep 2**</t>
  </si>
  <si>
    <t>Maximale subsidie Groep 2**</t>
  </si>
  <si>
    <t>Maximale subsidie Groep 1+2</t>
  </si>
  <si>
    <t>Variabele vergoeding (subsidiebedrag per meter)</t>
  </si>
  <si>
    <t>Subsidie nieuwe afrastering</t>
  </si>
  <si>
    <t>Vaste vergoeding</t>
  </si>
  <si>
    <t>Subsidie Subtotaal</t>
  </si>
  <si>
    <t xml:space="preserve">Subsidie bedrag: </t>
  </si>
  <si>
    <t>*Groep 1 bevat hoefdieren m.u.v. runderen, paarden, pony’s en ezels</t>
  </si>
  <si>
    <t>**Groep 2 bevat alleen runderen, paarden, pony’s en ezels</t>
  </si>
  <si>
    <t xml:space="preserve">AANPASSING VASTE AFRASTERING </t>
  </si>
  <si>
    <t>Subsidie aangepaste afrastering</t>
  </si>
  <si>
    <t>COMBINATIE VASTE AFRASTERING</t>
  </si>
  <si>
    <t>Lengte combinatie afrastering in meters</t>
  </si>
  <si>
    <t>VERPLAATSBARE AFRASTERING</t>
  </si>
  <si>
    <t>Vergoeding per dier</t>
  </si>
  <si>
    <t>Vergoeding</t>
  </si>
  <si>
    <t>Aantal afrasteringen</t>
  </si>
  <si>
    <t>Draad- opwindsysteem</t>
  </si>
  <si>
    <t>Vergoeding draad- opwindsysteem</t>
  </si>
  <si>
    <t>Subsidie subtotaal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</si>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</sst>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>
    <font>
      <sz val="11"/>
      <color theme="1"/>
      <name val="Aptos Narrow"/>
      <family val="2"/>
      <scheme val="minor"/>
    </font>
    <font>
      <b/>
      <sz val="14"/>
      <name val="Sofia Pro"/>
      <family val="2"/>
    </font>
    <font>
      <sz val="11"/>
      <color theme="1"/>
      <name val="Sofia Pro"/>
      <family val="2"/>
    </font>
    <font>
      <sz val="10"/>
      <color theme="1"/>
      <name val="Sofia Pro"/>
      <family val="2"/>
    </font>
    <font>
      <b/>
      <sz val="12"/>
      <name val="Sofia Pro"/>
      <family val="2"/>
    </font>
    <font>
      <sz val="10"/>
      <name val="Sofia Pro"/>
      <family val="2"/>
    </font>
    <font>
      <b/>
      <sz val="10"/>
      <color indexed="9"/>
      <name val="Sofia Pro"/>
      <family val="2"/>
    </font>
    <font>
      <b/>
      <sz val="10"/>
      <name val="Sofia Pro"/>
      <family val="2"/>
    </font>
    <font>
      <sz val="10"/>
      <color theme="0"/>
      <name val="Sofia Pro"/>
      <family val="2"/>
    </font>
    <font>
      <sz val="10"/>
      <color rgb="FF000000"/>
      <name val="Sofia Pro"/>
      <family val="2"/>
    </font>
    <font>
      <sz val="11"/>
      <color theme="0"/>
      <name val="Sofia Pro"/>
      <family val="2"/>
    </font>
    <font>
      <sz val="11"/>
      <color rgb="FF242424"/>
      <name val="Sofia Pro"/>
      <family val="2"/>
    </font>
    <font>
      <b/>
      <sz val="11"/>
      <color theme="1"/>
      <name val="Sofia Pro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2E29"/>
        <bgColor indexed="64"/>
      </patternFill>
    </fill>
    <fill>
      <patternFill patternType="solid">
        <fgColor rgb="FFFFEBA5"/>
        <bgColor indexed="64"/>
      </patternFill>
    </fill>
    <fill>
      <patternFill patternType="solid">
        <fgColor rgb="FF106AC7"/>
        <bgColor indexed="64"/>
      </patternFill>
    </fill>
    <fill>
      <patternFill patternType="solid">
        <fgColor rgb="FF85001D"/>
        <bgColor indexed="64"/>
      </patternFill>
    </fill>
    <fill>
      <patternFill patternType="solid">
        <fgColor rgb="FFC0E8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2" borderId="1" xfId="0" applyFont="1" applyFill="1" applyBorder="1"/>
    <xf numFmtId="0" fontId="5" fillId="2" borderId="2" xfId="0" applyFont="1" applyFill="1" applyBorder="1"/>
    <xf numFmtId="0" fontId="1" fillId="0" borderId="4" xfId="0" applyFont="1" applyBorder="1"/>
    <xf numFmtId="0" fontId="2" fillId="0" borderId="0" xfId="0" applyFont="1" applyAlignment="1">
      <alignment wrapText="1"/>
    </xf>
    <xf numFmtId="0" fontId="7" fillId="0" borderId="5" xfId="0" applyFont="1" applyBorder="1"/>
    <xf numFmtId="49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7" fillId="0" borderId="0" xfId="0" applyFont="1"/>
    <xf numFmtId="0" fontId="8" fillId="8" borderId="1" xfId="0" applyFont="1" applyFill="1" applyBorder="1"/>
    <xf numFmtId="0" fontId="8" fillId="8" borderId="2" xfId="0" applyFont="1" applyFill="1" applyBorder="1"/>
    <xf numFmtId="0" fontId="8" fillId="8" borderId="3" xfId="0" applyFont="1" applyFill="1" applyBorder="1"/>
    <xf numFmtId="0" fontId="9" fillId="0" borderId="10" xfId="0" applyFont="1" applyBorder="1"/>
    <xf numFmtId="0" fontId="9" fillId="3" borderId="1" xfId="0" applyFont="1" applyFill="1" applyBorder="1"/>
    <xf numFmtId="0" fontId="9" fillId="3" borderId="2" xfId="0" applyFont="1" applyFill="1" applyBorder="1"/>
    <xf numFmtId="0" fontId="9" fillId="3" borderId="3" xfId="0" applyFont="1" applyFill="1" applyBorder="1"/>
    <xf numFmtId="0" fontId="9" fillId="4" borderId="10" xfId="0" applyFont="1" applyFill="1" applyBorder="1"/>
    <xf numFmtId="0" fontId="9" fillId="4" borderId="1" xfId="0" applyFont="1" applyFill="1" applyBorder="1"/>
    <xf numFmtId="0" fontId="9" fillId="4" borderId="2" xfId="0" applyFont="1" applyFill="1" applyBorder="1"/>
    <xf numFmtId="0" fontId="9" fillId="4" borderId="3" xfId="0" applyFont="1" applyFill="1" applyBorder="1"/>
    <xf numFmtId="0" fontId="9" fillId="4" borderId="15" xfId="0" applyFont="1" applyFill="1" applyBorder="1"/>
    <xf numFmtId="0" fontId="9" fillId="4" borderId="4" xfId="0" applyFont="1" applyFill="1" applyBorder="1"/>
    <xf numFmtId="0" fontId="9" fillId="4" borderId="16" xfId="0" applyFont="1" applyFill="1" applyBorder="1"/>
    <xf numFmtId="0" fontId="9" fillId="4" borderId="17" xfId="0" applyFont="1" applyFill="1" applyBorder="1"/>
    <xf numFmtId="0" fontId="9" fillId="0" borderId="9" xfId="0" applyFont="1" applyBorder="1"/>
    <xf numFmtId="0" fontId="10" fillId="8" borderId="9" xfId="0" applyFont="1" applyFill="1" applyBorder="1"/>
    <xf numFmtId="0" fontId="2" fillId="0" borderId="9" xfId="0" applyFont="1" applyBorder="1"/>
    <xf numFmtId="0" fontId="5" fillId="0" borderId="9" xfId="0" applyFont="1" applyBorder="1"/>
    <xf numFmtId="0" fontId="2" fillId="5" borderId="9" xfId="0" applyFont="1" applyFill="1" applyBorder="1"/>
    <xf numFmtId="0" fontId="5" fillId="5" borderId="9" xfId="0" applyFont="1" applyFill="1" applyBorder="1"/>
    <xf numFmtId="0" fontId="11" fillId="0" borderId="0" xfId="0" applyFont="1"/>
    <xf numFmtId="0" fontId="12" fillId="0" borderId="0" xfId="0" applyFont="1"/>
    <xf numFmtId="0" fontId="10" fillId="9" borderId="9" xfId="0" applyFont="1" applyFill="1" applyBorder="1" applyAlignment="1">
      <alignment wrapText="1"/>
    </xf>
    <xf numFmtId="0" fontId="10" fillId="9" borderId="11" xfId="0" applyFont="1" applyFill="1" applyBorder="1" applyAlignment="1">
      <alignment wrapText="1"/>
    </xf>
    <xf numFmtId="0" fontId="2" fillId="10" borderId="9" xfId="0" applyFont="1" applyFill="1" applyBorder="1"/>
    <xf numFmtId="164" fontId="2" fillId="0" borderId="9" xfId="0" applyNumberFormat="1" applyFont="1" applyBorder="1"/>
    <xf numFmtId="164" fontId="2" fillId="0" borderId="11" xfId="0" applyNumberFormat="1" applyFont="1" applyBorder="1"/>
    <xf numFmtId="0" fontId="10" fillId="9" borderId="9" xfId="0" applyFont="1" applyFill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164" fontId="2" fillId="0" borderId="0" xfId="0" applyNumberFormat="1" applyFont="1"/>
    <xf numFmtId="0" fontId="10" fillId="9" borderId="13" xfId="0" applyFont="1" applyFill="1" applyBorder="1" applyAlignment="1">
      <alignment wrapText="1"/>
    </xf>
    <xf numFmtId="0" fontId="10" fillId="9" borderId="12" xfId="0" applyFont="1" applyFill="1" applyBorder="1" applyAlignment="1">
      <alignment wrapText="1"/>
    </xf>
    <xf numFmtId="0" fontId="2" fillId="10" borderId="12" xfId="0" applyFont="1" applyFill="1" applyBorder="1"/>
    <xf numFmtId="164" fontId="2" fillId="0" borderId="14" xfId="0" applyNumberFormat="1" applyFont="1" applyBorder="1"/>
    <xf numFmtId="2" fontId="2" fillId="0" borderId="9" xfId="0" applyNumberFormat="1" applyFont="1" applyBorder="1"/>
    <xf numFmtId="49" fontId="2" fillId="7" borderId="6" xfId="0" applyNumberFormat="1" applyFont="1" applyFill="1" applyBorder="1" applyAlignment="1" applyProtection="1">
      <alignment horizontal="center"/>
      <protection locked="0"/>
    </xf>
    <xf numFmtId="49" fontId="2" fillId="7" borderId="7" xfId="0" applyNumberFormat="1" applyFont="1" applyFill="1" applyBorder="1" applyAlignment="1" applyProtection="1">
      <alignment horizontal="center"/>
      <protection locked="0"/>
    </xf>
    <xf numFmtId="49" fontId="2" fillId="7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 wrapText="1"/>
    </xf>
    <xf numFmtId="0" fontId="6" fillId="6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14" fontId="2" fillId="7" borderId="6" xfId="0" applyNumberFormat="1" applyFont="1" applyFill="1" applyBorder="1" applyAlignment="1" applyProtection="1">
      <alignment horizontal="center"/>
      <protection locked="0"/>
    </xf>
    <xf numFmtId="14" fontId="2" fillId="7" borderId="7" xfId="0" applyNumberFormat="1" applyFont="1" applyFill="1" applyBorder="1" applyAlignment="1" applyProtection="1">
      <alignment horizontal="center"/>
      <protection locked="0"/>
    </xf>
    <xf numFmtId="14" fontId="2" fillId="7" borderId="8" xfId="0" applyNumberFormat="1" applyFont="1" applyFill="1" applyBorder="1" applyAlignment="1" applyProtection="1">
      <alignment horizontal="center"/>
      <protection locked="0"/>
    </xf>
    <xf numFmtId="164" fontId="2" fillId="0" borderId="9" xfId="0" applyNumberFormat="1" applyFont="1" applyBorder="1" applyAlignment="1">
      <alignment horizontal="center"/>
    </xf>
    <xf numFmtId="0" fontId="2" fillId="5" borderId="9" xfId="0" applyFont="1" applyFill="1" applyBorder="1" applyAlignment="1">
      <alignment horizontal="left"/>
    </xf>
    <xf numFmtId="0" fontId="11" fillId="5" borderId="9" xfId="0" applyFont="1" applyFill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0" fillId="8" borderId="9" xfId="0" applyFont="1" applyFill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2" fillId="5" borderId="9" xfId="0" applyFont="1" applyFill="1" applyBorder="1" applyAlignment="1"/>
    <xf numFmtId="0" fontId="2" fillId="0" borderId="9" xfId="0" applyFont="1" applyBorder="1" applyAlignment="1"/>
  </cellXfs>
  <cellStyles count="1">
    <cellStyle name="Standaard" xfId="0" builtinId="0"/>
  </cellStyles>
  <dxfs count="10">
    <dxf>
      <font>
        <color theme="1"/>
      </font>
      <fill>
        <patternFill patternType="solid">
          <bgColor rgb="FFFF0000"/>
        </patternFill>
      </fill>
    </dxf>
    <dxf>
      <fill>
        <patternFill patternType="solid">
          <bgColor theme="1"/>
        </patternFill>
      </fill>
    </dxf>
    <dxf>
      <font>
        <color theme="1"/>
      </font>
      <fill>
        <patternFill patternType="solid">
          <bgColor theme="1"/>
        </patternFill>
      </fill>
    </dxf>
    <dxf>
      <font>
        <color theme="1"/>
      </font>
      <fill>
        <patternFill patternType="solid">
          <bgColor rgb="FFFF0000"/>
        </patternFill>
      </fill>
    </dxf>
    <dxf>
      <font>
        <color theme="1"/>
      </font>
      <fill>
        <patternFill patternType="solid">
          <bgColor rgb="FFFF0000"/>
        </patternFill>
      </fill>
    </dxf>
    <dxf>
      <font>
        <color theme="1"/>
      </font>
      <fill>
        <patternFill patternType="solid">
          <bgColor theme="1"/>
        </patternFill>
      </fill>
    </dxf>
    <dxf>
      <font>
        <color theme="1"/>
      </font>
      <fill>
        <patternFill patternType="solid">
          <bgColor rgb="FFFF0000"/>
        </patternFill>
      </fill>
    </dxf>
    <dxf>
      <font>
        <color theme="1"/>
      </font>
      <fill>
        <patternFill patternType="solid">
          <bgColor theme="1"/>
        </patternFill>
      </fill>
    </dxf>
    <dxf>
      <font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FF0000"/>
        </patternFill>
      </fill>
    </dxf>
  </dxfs>
  <tableStyles count="0" defaultTableStyle="TableStyleMedium2" defaultPivotStyle="PivotStyleMedium9"/>
  <colors>
    <mruColors>
      <color rgb="FFFF2E29"/>
      <color rgb="FFC0E8FF"/>
      <color rgb="FF85001D"/>
      <color rgb="FF106AC7"/>
      <color rgb="FF083E6D"/>
      <color rgb="FFFFEBA5"/>
      <color rgb="FF7721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57150</xdr:colOff>
      <xdr:row>0</xdr:row>
      <xdr:rowOff>142875</xdr:rowOff>
    </xdr:from>
    <xdr:to>
      <xdr:col>21</xdr:col>
      <xdr:colOff>419100</xdr:colOff>
      <xdr:row>10</xdr:row>
      <xdr:rowOff>66675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5458880-916D-39DC-B688-46C07B73B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1150" y="142875"/>
          <a:ext cx="4019550" cy="2009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524F6-7474-4259-BE09-CCEB5DAD4C13}">
  <sheetPr>
    <tabColor rgb="FFFFFF00"/>
    <pageSetUpPr fitToPage="1"/>
  </sheetPr>
  <dimension ref="A1:P27"/>
  <sheetViews>
    <sheetView tabSelected="1" zoomScaleNormal="100" workbookViewId="0">
      <selection activeCell="D10" sqref="D10"/>
    </sheetView>
  </sheetViews>
  <sheetFormatPr defaultColWidth="9" defaultRowHeight="15"/>
  <cols>
    <col min="1" max="16384" width="9" style="1"/>
  </cols>
  <sheetData>
    <row r="1" spans="1:16" ht="19.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6">
      <c r="A2" s="2" t="s">
        <v>1</v>
      </c>
    </row>
    <row r="3" spans="1:16" ht="19.5">
      <c r="A3" s="3"/>
    </row>
    <row r="4" spans="1:16" ht="15.75">
      <c r="A4" s="4" t="s">
        <v>2</v>
      </c>
      <c r="B4" s="5"/>
      <c r="C4" s="5"/>
      <c r="D4" s="5"/>
      <c r="E4" s="5"/>
      <c r="F4" s="57" t="s">
        <v>3</v>
      </c>
      <c r="G4" s="58"/>
      <c r="H4" s="58"/>
      <c r="I4" s="58"/>
      <c r="J4" s="58"/>
      <c r="K4" s="58"/>
      <c r="L4" s="58"/>
      <c r="M4" s="59"/>
    </row>
    <row r="5" spans="1:16" ht="19.5">
      <c r="A5" s="6"/>
      <c r="P5" s="7"/>
    </row>
    <row r="6" spans="1:16">
      <c r="A6" s="8" t="s">
        <v>4</v>
      </c>
      <c r="F6" s="53"/>
      <c r="G6" s="54"/>
      <c r="H6" s="54"/>
      <c r="I6" s="54"/>
      <c r="J6" s="54"/>
      <c r="K6" s="54"/>
      <c r="L6" s="54"/>
      <c r="M6" s="55"/>
    </row>
    <row r="7" spans="1:16">
      <c r="A7" s="8"/>
    </row>
    <row r="8" spans="1:16">
      <c r="A8" s="8" t="s">
        <v>5</v>
      </c>
      <c r="F8" s="53"/>
      <c r="G8" s="54"/>
      <c r="H8" s="54"/>
      <c r="I8" s="54"/>
      <c r="J8" s="54"/>
      <c r="K8" s="54"/>
      <c r="L8" s="54"/>
      <c r="M8" s="55"/>
    </row>
    <row r="9" spans="1:16">
      <c r="A9" s="8"/>
      <c r="F9" s="9"/>
      <c r="G9" s="9"/>
      <c r="H9" s="9"/>
      <c r="I9" s="9"/>
      <c r="J9" s="9"/>
      <c r="K9" s="9"/>
      <c r="L9" s="9"/>
      <c r="M9" s="9"/>
    </row>
    <row r="10" spans="1:16">
      <c r="A10" s="8" t="s">
        <v>6</v>
      </c>
      <c r="F10" s="53"/>
      <c r="G10" s="54"/>
      <c r="H10" s="54"/>
      <c r="I10" s="54"/>
      <c r="J10" s="54"/>
      <c r="K10" s="54"/>
      <c r="L10" s="54"/>
      <c r="M10" s="55"/>
    </row>
    <row r="11" spans="1:16">
      <c r="A11" s="8"/>
    </row>
    <row r="12" spans="1:16">
      <c r="A12" s="8" t="s">
        <v>7</v>
      </c>
      <c r="F12" s="53"/>
      <c r="G12" s="54"/>
      <c r="H12" s="54"/>
      <c r="I12" s="54"/>
      <c r="J12" s="54"/>
      <c r="K12" s="54"/>
      <c r="L12" s="54"/>
      <c r="M12" s="55"/>
    </row>
    <row r="13" spans="1:16">
      <c r="A13" s="8"/>
    </row>
    <row r="14" spans="1:16">
      <c r="A14" s="8" t="s">
        <v>8</v>
      </c>
      <c r="F14" s="53"/>
      <c r="G14" s="54"/>
      <c r="H14" s="54"/>
      <c r="I14" s="54"/>
      <c r="J14" s="54"/>
      <c r="K14" s="54"/>
      <c r="L14" s="54"/>
      <c r="M14" s="55"/>
    </row>
    <row r="15" spans="1:16">
      <c r="A15" s="8"/>
      <c r="F15" s="10"/>
      <c r="G15" s="10"/>
      <c r="H15" s="10"/>
      <c r="I15" s="10"/>
      <c r="J15" s="10"/>
      <c r="K15" s="10"/>
      <c r="L15" s="10"/>
      <c r="M15" s="10"/>
    </row>
    <row r="16" spans="1:16">
      <c r="A16" s="8" t="s">
        <v>9</v>
      </c>
      <c r="F16" s="53"/>
      <c r="G16" s="54"/>
      <c r="H16" s="54"/>
      <c r="I16" s="54"/>
      <c r="J16" s="54"/>
      <c r="K16" s="54"/>
      <c r="L16" s="54"/>
      <c r="M16" s="55"/>
    </row>
    <row r="17" spans="1:14">
      <c r="A17" s="8"/>
    </row>
    <row r="18" spans="1:14">
      <c r="A18" s="8" t="s">
        <v>10</v>
      </c>
      <c r="F18" s="60"/>
      <c r="G18" s="61"/>
      <c r="H18" s="61"/>
      <c r="I18" s="61"/>
      <c r="J18" s="61"/>
      <c r="K18" s="61"/>
      <c r="L18" s="61"/>
      <c r="M18" s="62"/>
    </row>
    <row r="19" spans="1:14">
      <c r="A19" s="8"/>
    </row>
    <row r="20" spans="1:14">
      <c r="A20" s="8" t="s">
        <v>11</v>
      </c>
      <c r="F20" s="60"/>
      <c r="G20" s="61"/>
      <c r="H20" s="61"/>
      <c r="I20" s="61"/>
      <c r="J20" s="61"/>
      <c r="K20" s="61"/>
      <c r="L20" s="61"/>
      <c r="M20" s="62"/>
    </row>
    <row r="21" spans="1:14">
      <c r="A21" s="8"/>
    </row>
    <row r="22" spans="1:14">
      <c r="A22" s="8" t="s">
        <v>12</v>
      </c>
      <c r="F22" s="63">
        <f>'Nieuwe Aanvraag'!B10</f>
        <v>0</v>
      </c>
      <c r="G22" s="63"/>
      <c r="H22" s="63"/>
      <c r="I22" s="63"/>
      <c r="J22" s="63"/>
      <c r="K22" s="63"/>
      <c r="L22" s="63"/>
      <c r="M22" s="63"/>
      <c r="N22" s="1" t="str">
        <f>IF(F22=0,"",IF(F22&gt;20000,"Let op: De subsidie mag maximaal €20.000 bedragen", IF(F22 &lt; 1500, "Let op: De subsidie moet minimaal €1.500 bedragen", "")))</f>
        <v/>
      </c>
    </row>
    <row r="23" spans="1:14">
      <c r="A23" s="8"/>
    </row>
    <row r="24" spans="1:14">
      <c r="A24" s="8" t="s">
        <v>13</v>
      </c>
      <c r="F24" s="53"/>
      <c r="G24" s="54"/>
      <c r="H24" s="54"/>
      <c r="I24" s="54"/>
      <c r="J24" s="54"/>
      <c r="K24" s="54"/>
      <c r="L24" s="54"/>
      <c r="M24" s="55"/>
    </row>
    <row r="25" spans="1:14">
      <c r="A25" s="8"/>
    </row>
    <row r="26" spans="1:14">
      <c r="A26" s="8" t="s">
        <v>14</v>
      </c>
      <c r="B26" s="11"/>
      <c r="C26" s="11"/>
      <c r="D26" s="11"/>
      <c r="F26" s="60"/>
      <c r="G26" s="61"/>
      <c r="H26" s="61"/>
      <c r="I26" s="61"/>
      <c r="J26" s="61"/>
      <c r="K26" s="61"/>
      <c r="L26" s="61"/>
      <c r="M26" s="62"/>
      <c r="N26" s="1" t="s">
        <v>15</v>
      </c>
    </row>
    <row r="27" spans="1:14">
      <c r="A27" s="8"/>
    </row>
  </sheetData>
  <sheetProtection algorithmName="SHA-512" hashValue="NhPoqMpv536ip6Ke6CmtAIBt7M30WaLcJ23hxRvqzIUcoWpETO5jpmD5FAkD/iX7JkvBjvD0U5lwHPvNGsdHUA==" saltValue="6x+kxU7ao6oxk5htIGk8QQ==" spinCount="100000" sheet="1" objects="1" scenarios="1"/>
  <mergeCells count="13">
    <mergeCell ref="F26:M26"/>
    <mergeCell ref="F14:M14"/>
    <mergeCell ref="F16:M16"/>
    <mergeCell ref="F18:M18"/>
    <mergeCell ref="F20:M20"/>
    <mergeCell ref="F22:M22"/>
    <mergeCell ref="F24:M24"/>
    <mergeCell ref="F12:M12"/>
    <mergeCell ref="A1:M1"/>
    <mergeCell ref="F4:M4"/>
    <mergeCell ref="F6:M6"/>
    <mergeCell ref="F8:M8"/>
    <mergeCell ref="F10:M10"/>
  </mergeCells>
  <conditionalFormatting sqref="F22:M22">
    <cfRule type="cellIs" dxfId="9" priority="3" operator="between">
      <formula>1</formula>
      <formula>1499</formula>
    </cfRule>
  </conditionalFormatting>
  <conditionalFormatting sqref="F22:M22">
    <cfRule type="cellIs" dxfId="8" priority="2" operator="greaterThan">
      <formula>20000</formula>
    </cfRule>
  </conditionalFormatting>
  <dataValidations count="4">
    <dataValidation operator="greaterThan" allowBlank="1" showInputMessage="1" showErrorMessage="1" errorTitle="Getal invullen" error="U kunt hier de totale oppervlakte van het nieuwe voedselbos invullen" sqref="F10:M10" xr:uid="{A6EAA623-EE87-4D69-B387-231F85327EA4}"/>
    <dataValidation type="textLength" errorStyle="warning" operator="equal" allowBlank="1" showInputMessage="1" showErrorMessage="1" errorTitle="Fout" error="Het Bankrekeningnummer (IBAN) moet 18 tekens lang zijn, zonder spaties. " sqref="F24:M24" xr:uid="{CA265CF0-2A7E-4DE7-823C-C703D6703644}">
      <formula1>18</formula1>
    </dataValidation>
    <dataValidation type="date" allowBlank="1" showInputMessage="1" showErrorMessage="1" sqref="F26:M26" xr:uid="{4003F7D0-B3E9-457A-85A7-7109049A4CF1}">
      <formula1>36526</formula1>
      <formula2>55153</formula2>
    </dataValidation>
    <dataValidation type="date" allowBlank="1" showInputMessage="1" showErrorMessage="1" sqref="F20:M20 F18:M18" xr:uid="{D619020C-1A5C-43A6-A420-02CF29A49EAF}">
      <formula1>46188</formula1>
      <formula2>46753</formula2>
    </dataValidation>
  </dataValidations>
  <pageMargins left="0.7" right="0.7" top="0.75" bottom="0.75" header="0.3" footer="0.3"/>
  <pageSetup paperSize="9" scale="95" fitToHeight="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DB96A-39F0-4E2B-883C-EC4A380365A4}">
  <dimension ref="A1:J37"/>
  <sheetViews>
    <sheetView workbookViewId="0">
      <selection activeCell="D41" sqref="D41"/>
    </sheetView>
  </sheetViews>
  <sheetFormatPr defaultColWidth="9" defaultRowHeight="15"/>
  <cols>
    <col min="1" max="1" width="22.42578125" style="1" bestFit="1" customWidth="1"/>
    <col min="2" max="2" width="6.140625" style="1" customWidth="1"/>
    <col min="3" max="3" width="38.28515625" style="1" bestFit="1" customWidth="1"/>
    <col min="4" max="4" width="11.7109375" style="1" bestFit="1" customWidth="1"/>
    <col min="5" max="11" width="9" style="1"/>
    <col min="12" max="12" width="9" style="1" customWidth="1"/>
    <col min="13" max="16384" width="9" style="1"/>
  </cols>
  <sheetData>
    <row r="1" spans="1:10">
      <c r="A1" s="1" t="s">
        <v>16</v>
      </c>
    </row>
    <row r="2" spans="1:10">
      <c r="A2" s="1" t="s">
        <v>17</v>
      </c>
    </row>
    <row r="3" spans="1:10">
      <c r="A3" s="1" t="s">
        <v>18</v>
      </c>
    </row>
    <row r="4" spans="1:10">
      <c r="A4" s="1" t="s">
        <v>19</v>
      </c>
    </row>
    <row r="6" spans="1:10">
      <c r="A6" s="12" t="s">
        <v>20</v>
      </c>
      <c r="B6" s="13"/>
      <c r="C6" s="13"/>
      <c r="D6" s="14"/>
    </row>
    <row r="7" spans="1:10">
      <c r="A7" s="15" t="s">
        <v>21</v>
      </c>
      <c r="B7" s="16" t="s">
        <v>22</v>
      </c>
      <c r="C7" s="17"/>
      <c r="D7" s="18"/>
    </row>
    <row r="8" spans="1:10">
      <c r="A8" s="19" t="s">
        <v>23</v>
      </c>
      <c r="B8" s="20" t="s">
        <v>24</v>
      </c>
      <c r="C8" s="21"/>
      <c r="D8" s="22"/>
    </row>
    <row r="9" spans="1:10">
      <c r="A9" s="15" t="s">
        <v>25</v>
      </c>
      <c r="B9" s="16" t="s">
        <v>26</v>
      </c>
      <c r="C9" s="17"/>
      <c r="D9" s="18"/>
    </row>
    <row r="10" spans="1:10">
      <c r="A10" s="23" t="s">
        <v>27</v>
      </c>
      <c r="B10" s="24" t="s">
        <v>28</v>
      </c>
      <c r="C10" s="25"/>
      <c r="D10" s="26"/>
    </row>
    <row r="11" spans="1:10">
      <c r="A11" s="27" t="s">
        <v>29</v>
      </c>
      <c r="B11" s="69" t="s">
        <v>30</v>
      </c>
      <c r="C11" s="70"/>
      <c r="D11" s="71"/>
    </row>
    <row r="13" spans="1:10">
      <c r="A13" s="28" t="s">
        <v>31</v>
      </c>
      <c r="B13" s="28" t="s">
        <v>32</v>
      </c>
      <c r="C13" s="28" t="s">
        <v>33</v>
      </c>
      <c r="D13" s="28" t="s">
        <v>34</v>
      </c>
      <c r="E13" s="68" t="s">
        <v>35</v>
      </c>
      <c r="F13" s="68"/>
      <c r="G13" s="68"/>
      <c r="H13" s="68"/>
      <c r="I13" s="68"/>
      <c r="J13" s="68"/>
    </row>
    <row r="14" spans="1:10">
      <c r="A14" s="29" t="s">
        <v>2</v>
      </c>
      <c r="B14" s="29" t="s">
        <v>36</v>
      </c>
      <c r="C14" s="30" t="s">
        <v>37</v>
      </c>
      <c r="D14" s="29" t="s">
        <v>25</v>
      </c>
      <c r="E14" s="67" t="s">
        <v>38</v>
      </c>
      <c r="F14" s="67"/>
      <c r="G14" s="67"/>
      <c r="H14" s="67"/>
      <c r="I14" s="67"/>
      <c r="J14" s="67"/>
    </row>
    <row r="15" spans="1:10">
      <c r="A15" s="31" t="s">
        <v>2</v>
      </c>
      <c r="B15" s="31" t="s">
        <v>39</v>
      </c>
      <c r="C15" s="32" t="s">
        <v>5</v>
      </c>
      <c r="D15" s="31" t="s">
        <v>25</v>
      </c>
      <c r="E15" s="64" t="s">
        <v>40</v>
      </c>
      <c r="F15" s="64"/>
      <c r="G15" s="64"/>
      <c r="H15" s="64"/>
      <c r="I15" s="64"/>
      <c r="J15" s="64"/>
    </row>
    <row r="16" spans="1:10">
      <c r="A16" s="29" t="s">
        <v>2</v>
      </c>
      <c r="B16" s="29" t="s">
        <v>41</v>
      </c>
      <c r="C16" s="30" t="s">
        <v>6</v>
      </c>
      <c r="D16" s="29" t="s">
        <v>25</v>
      </c>
      <c r="E16" s="67" t="s">
        <v>42</v>
      </c>
      <c r="F16" s="67"/>
      <c r="G16" s="67"/>
      <c r="H16" s="67"/>
      <c r="I16" s="67"/>
      <c r="J16" s="67"/>
    </row>
    <row r="17" spans="1:10">
      <c r="A17" s="31" t="s">
        <v>2</v>
      </c>
      <c r="B17" s="31" t="s">
        <v>43</v>
      </c>
      <c r="C17" s="32" t="s">
        <v>7</v>
      </c>
      <c r="D17" s="31" t="s">
        <v>25</v>
      </c>
      <c r="E17" s="72" t="s">
        <v>44</v>
      </c>
      <c r="F17" s="72"/>
      <c r="G17" s="72"/>
      <c r="H17" s="72"/>
      <c r="I17" s="72"/>
      <c r="J17" s="72"/>
    </row>
    <row r="18" spans="1:10">
      <c r="A18" s="29" t="s">
        <v>2</v>
      </c>
      <c r="B18" s="29" t="s">
        <v>45</v>
      </c>
      <c r="C18" s="30" t="s">
        <v>8</v>
      </c>
      <c r="D18" s="29" t="s">
        <v>25</v>
      </c>
      <c r="E18" s="73" t="s">
        <v>46</v>
      </c>
      <c r="F18" s="73"/>
      <c r="G18" s="73"/>
      <c r="H18" s="73"/>
      <c r="I18" s="73"/>
      <c r="J18" s="73"/>
    </row>
    <row r="19" spans="1:10">
      <c r="A19" s="31" t="s">
        <v>2</v>
      </c>
      <c r="B19" s="31" t="s">
        <v>47</v>
      </c>
      <c r="C19" s="32" t="s">
        <v>9</v>
      </c>
      <c r="D19" s="31" t="s">
        <v>25</v>
      </c>
      <c r="E19" s="64" t="s">
        <v>48</v>
      </c>
      <c r="F19" s="64"/>
      <c r="G19" s="64"/>
      <c r="H19" s="64"/>
      <c r="I19" s="64"/>
      <c r="J19" s="64"/>
    </row>
    <row r="20" spans="1:10">
      <c r="A20" s="29" t="s">
        <v>2</v>
      </c>
      <c r="B20" s="29" t="s">
        <v>49</v>
      </c>
      <c r="C20" s="30" t="s">
        <v>10</v>
      </c>
      <c r="D20" s="29" t="s">
        <v>23</v>
      </c>
      <c r="E20" s="67" t="s">
        <v>50</v>
      </c>
      <c r="F20" s="67"/>
      <c r="G20" s="67"/>
      <c r="H20" s="67"/>
      <c r="I20" s="67"/>
      <c r="J20" s="67"/>
    </row>
    <row r="21" spans="1:10">
      <c r="A21" s="31" t="s">
        <v>2</v>
      </c>
      <c r="B21" s="31" t="s">
        <v>51</v>
      </c>
      <c r="C21" s="32" t="s">
        <v>11</v>
      </c>
      <c r="D21" s="31" t="s">
        <v>23</v>
      </c>
      <c r="E21" s="64" t="s">
        <v>50</v>
      </c>
      <c r="F21" s="64"/>
      <c r="G21" s="64"/>
      <c r="H21" s="64"/>
      <c r="I21" s="64"/>
      <c r="J21" s="64"/>
    </row>
    <row r="22" spans="1:10">
      <c r="A22" s="29" t="s">
        <v>2</v>
      </c>
      <c r="B22" s="29" t="s">
        <v>52</v>
      </c>
      <c r="C22" s="30" t="s">
        <v>53</v>
      </c>
      <c r="D22" s="29" t="s">
        <v>21</v>
      </c>
      <c r="E22" s="67" t="s">
        <v>54</v>
      </c>
      <c r="F22" s="67"/>
      <c r="G22" s="67"/>
      <c r="H22" s="67"/>
      <c r="I22" s="67"/>
      <c r="J22" s="67"/>
    </row>
    <row r="23" spans="1:10">
      <c r="A23" s="31" t="s">
        <v>2</v>
      </c>
      <c r="B23" s="31" t="s">
        <v>55</v>
      </c>
      <c r="C23" s="32" t="s">
        <v>13</v>
      </c>
      <c r="D23" s="31" t="s">
        <v>25</v>
      </c>
      <c r="E23" s="64" t="s">
        <v>56</v>
      </c>
      <c r="F23" s="64"/>
      <c r="G23" s="64"/>
      <c r="H23" s="64"/>
      <c r="I23" s="64"/>
      <c r="J23" s="64"/>
    </row>
    <row r="24" spans="1:10">
      <c r="A24" s="29" t="s">
        <v>2</v>
      </c>
      <c r="B24" s="29" t="s">
        <v>57</v>
      </c>
      <c r="C24" s="30" t="s">
        <v>14</v>
      </c>
      <c r="D24" s="29" t="s">
        <v>23</v>
      </c>
      <c r="E24" s="67" t="s">
        <v>58</v>
      </c>
      <c r="F24" s="67"/>
      <c r="G24" s="67"/>
      <c r="H24" s="67"/>
      <c r="I24" s="67"/>
      <c r="J24" s="67"/>
    </row>
    <row r="25" spans="1:10">
      <c r="A25" s="31" t="s">
        <v>59</v>
      </c>
      <c r="B25" s="31" t="s">
        <v>60</v>
      </c>
      <c r="C25" s="31" t="s">
        <v>61</v>
      </c>
      <c r="D25" s="31" t="s">
        <v>27</v>
      </c>
      <c r="E25" s="64" t="s">
        <v>62</v>
      </c>
      <c r="F25" s="64"/>
      <c r="G25" s="64"/>
      <c r="H25" s="64"/>
      <c r="I25" s="64"/>
      <c r="J25" s="64"/>
    </row>
    <row r="26" spans="1:10">
      <c r="A26" s="33" t="s">
        <v>59</v>
      </c>
      <c r="B26" s="29" t="s">
        <v>63</v>
      </c>
      <c r="C26" s="29" t="s">
        <v>64</v>
      </c>
      <c r="D26" s="29" t="s">
        <v>27</v>
      </c>
      <c r="E26" s="66" t="s">
        <v>65</v>
      </c>
      <c r="F26" s="67"/>
      <c r="G26" s="67"/>
      <c r="H26" s="67"/>
      <c r="I26" s="67"/>
      <c r="J26" s="67"/>
    </row>
    <row r="27" spans="1:10">
      <c r="A27" s="31" t="s">
        <v>59</v>
      </c>
      <c r="B27" s="31" t="s">
        <v>66</v>
      </c>
      <c r="C27" s="31" t="s">
        <v>67</v>
      </c>
      <c r="D27" s="31" t="s">
        <v>27</v>
      </c>
      <c r="E27" s="64" t="s">
        <v>68</v>
      </c>
      <c r="F27" s="64"/>
      <c r="G27" s="64"/>
      <c r="H27" s="64"/>
      <c r="I27" s="64"/>
      <c r="J27" s="64"/>
    </row>
    <row r="28" spans="1:10">
      <c r="A28" s="29" t="s">
        <v>69</v>
      </c>
      <c r="B28" s="29" t="s">
        <v>60</v>
      </c>
      <c r="C28" s="30" t="s">
        <v>61</v>
      </c>
      <c r="D28" s="29" t="s">
        <v>27</v>
      </c>
      <c r="E28" s="67" t="s">
        <v>62</v>
      </c>
      <c r="F28" s="67"/>
      <c r="G28" s="67"/>
      <c r="H28" s="67"/>
      <c r="I28" s="67"/>
      <c r="J28" s="67"/>
    </row>
    <row r="29" spans="1:10">
      <c r="A29" s="31" t="s">
        <v>69</v>
      </c>
      <c r="B29" s="31" t="s">
        <v>63</v>
      </c>
      <c r="C29" s="31" t="s">
        <v>64</v>
      </c>
      <c r="D29" s="31" t="s">
        <v>27</v>
      </c>
      <c r="E29" s="64" t="s">
        <v>65</v>
      </c>
      <c r="F29" s="64"/>
      <c r="G29" s="64"/>
      <c r="H29" s="64"/>
      <c r="I29" s="64"/>
      <c r="J29" s="64"/>
    </row>
    <row r="30" spans="1:10">
      <c r="A30" s="29" t="s">
        <v>69</v>
      </c>
      <c r="B30" s="29" t="s">
        <v>66</v>
      </c>
      <c r="C30" s="29" t="s">
        <v>70</v>
      </c>
      <c r="D30" s="29" t="s">
        <v>27</v>
      </c>
      <c r="E30" s="66" t="s">
        <v>68</v>
      </c>
      <c r="F30" s="67"/>
      <c r="G30" s="67"/>
      <c r="H30" s="67"/>
      <c r="I30" s="67"/>
      <c r="J30" s="67"/>
    </row>
    <row r="31" spans="1:10">
      <c r="A31" s="31" t="s">
        <v>71</v>
      </c>
      <c r="B31" s="31" t="s">
        <v>60</v>
      </c>
      <c r="C31" s="31" t="s">
        <v>61</v>
      </c>
      <c r="D31" s="31" t="s">
        <v>27</v>
      </c>
      <c r="E31" s="64" t="s">
        <v>62</v>
      </c>
      <c r="F31" s="64"/>
      <c r="G31" s="64"/>
      <c r="H31" s="64"/>
      <c r="I31" s="64"/>
      <c r="J31" s="64"/>
    </row>
    <row r="32" spans="1:10">
      <c r="A32" s="29" t="s">
        <v>71</v>
      </c>
      <c r="B32" s="29" t="s">
        <v>63</v>
      </c>
      <c r="C32" s="29" t="s">
        <v>64</v>
      </c>
      <c r="D32" s="29" t="s">
        <v>27</v>
      </c>
      <c r="E32" s="66" t="s">
        <v>65</v>
      </c>
      <c r="F32" s="67"/>
      <c r="G32" s="67"/>
      <c r="H32" s="67"/>
      <c r="I32" s="67"/>
      <c r="J32" s="67"/>
    </row>
    <row r="33" spans="1:10">
      <c r="A33" s="31" t="s">
        <v>71</v>
      </c>
      <c r="B33" s="31" t="s">
        <v>66</v>
      </c>
      <c r="C33" s="31" t="s">
        <v>67</v>
      </c>
      <c r="D33" s="31" t="s">
        <v>27</v>
      </c>
      <c r="E33" s="64" t="s">
        <v>68</v>
      </c>
      <c r="F33" s="64"/>
      <c r="G33" s="64"/>
      <c r="H33" s="64"/>
      <c r="I33" s="64"/>
      <c r="J33" s="64"/>
    </row>
    <row r="34" spans="1:10">
      <c r="A34" s="29" t="s">
        <v>71</v>
      </c>
      <c r="B34" s="29" t="s">
        <v>57</v>
      </c>
      <c r="C34" s="30" t="s">
        <v>70</v>
      </c>
      <c r="D34" s="29" t="s">
        <v>27</v>
      </c>
      <c r="E34" s="66" t="s">
        <v>68</v>
      </c>
      <c r="F34" s="67"/>
      <c r="G34" s="67"/>
      <c r="H34" s="67"/>
      <c r="I34" s="67"/>
      <c r="J34" s="67"/>
    </row>
    <row r="35" spans="1:10">
      <c r="A35" s="31" t="s">
        <v>72</v>
      </c>
      <c r="B35" s="31" t="s">
        <v>60</v>
      </c>
      <c r="C35" s="31" t="s">
        <v>61</v>
      </c>
      <c r="D35" s="31" t="s">
        <v>27</v>
      </c>
      <c r="E35" s="65" t="s">
        <v>62</v>
      </c>
      <c r="F35" s="64"/>
      <c r="G35" s="64"/>
      <c r="H35" s="64"/>
      <c r="I35" s="64"/>
      <c r="J35" s="64"/>
    </row>
    <row r="36" spans="1:10">
      <c r="A36" s="29" t="s">
        <v>72</v>
      </c>
      <c r="B36" s="29" t="s">
        <v>73</v>
      </c>
      <c r="C36" s="29" t="s">
        <v>64</v>
      </c>
      <c r="D36" s="29" t="s">
        <v>27</v>
      </c>
      <c r="E36" s="66" t="s">
        <v>65</v>
      </c>
      <c r="F36" s="67"/>
      <c r="G36" s="67"/>
      <c r="H36" s="67"/>
      <c r="I36" s="67"/>
      <c r="J36" s="67"/>
    </row>
    <row r="37" spans="1:10">
      <c r="A37" s="31" t="s">
        <v>72</v>
      </c>
      <c r="B37" s="31" t="s">
        <v>66</v>
      </c>
      <c r="C37" s="31" t="s">
        <v>74</v>
      </c>
      <c r="D37" s="31" t="s">
        <v>29</v>
      </c>
      <c r="E37" s="64" t="s">
        <v>75</v>
      </c>
      <c r="F37" s="64"/>
      <c r="G37" s="64"/>
      <c r="H37" s="64"/>
      <c r="I37" s="64"/>
      <c r="J37" s="64"/>
    </row>
  </sheetData>
  <sheetProtection algorithmName="SHA-512" hashValue="5hy4Bnp+f6FcGEhuKmBjB6Ji67QDqOscawG7FgjW+fDUBO87UkABLFNZLhskGXMN0I2CCXvGPB7UMRVfm5H6Ow==" saltValue="YVsRyj2lm4mR08Nhb9phBw==" spinCount="100000" sheet="1" objects="1" scenarios="1"/>
  <mergeCells count="26">
    <mergeCell ref="E17:J17"/>
    <mergeCell ref="E18:J18"/>
    <mergeCell ref="B11:D11"/>
    <mergeCell ref="E28:J28"/>
    <mergeCell ref="E34:J34"/>
    <mergeCell ref="E29:J29"/>
    <mergeCell ref="E30:J30"/>
    <mergeCell ref="E31:J31"/>
    <mergeCell ref="E32:J32"/>
    <mergeCell ref="E33:J33"/>
    <mergeCell ref="E37:J37"/>
    <mergeCell ref="E35:J35"/>
    <mergeCell ref="E36:J36"/>
    <mergeCell ref="E13:J13"/>
    <mergeCell ref="E24:J24"/>
    <mergeCell ref="E25:J25"/>
    <mergeCell ref="E26:J26"/>
    <mergeCell ref="E27:J27"/>
    <mergeCell ref="E19:J19"/>
    <mergeCell ref="E20:J20"/>
    <mergeCell ref="E21:J21"/>
    <mergeCell ref="E22:J22"/>
    <mergeCell ref="E23:J23"/>
    <mergeCell ref="E14:J14"/>
    <mergeCell ref="E15:J15"/>
    <mergeCell ref="E16:J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A05BB-135B-4965-B8CD-415D3437E3B0}">
  <dimension ref="A1:I50"/>
  <sheetViews>
    <sheetView workbookViewId="0">
      <selection activeCell="B18" sqref="B18"/>
    </sheetView>
  </sheetViews>
  <sheetFormatPr defaultColWidth="9" defaultRowHeight="15"/>
  <cols>
    <col min="1" max="1" width="23.28515625" style="1" customWidth="1"/>
    <col min="2" max="2" width="25.140625" style="1" customWidth="1"/>
    <col min="3" max="3" width="17.42578125" style="1" customWidth="1"/>
    <col min="4" max="4" width="23.5703125" style="1" customWidth="1"/>
    <col min="5" max="5" width="25.7109375" style="1" customWidth="1"/>
    <col min="6" max="6" width="19.7109375" style="1" customWidth="1"/>
    <col min="7" max="7" width="17.28515625" style="1" customWidth="1"/>
    <col min="8" max="8" width="10" style="1" customWidth="1"/>
    <col min="9" max="9" width="12.85546875" style="1" customWidth="1"/>
    <col min="10" max="16384" width="9" style="1"/>
  </cols>
  <sheetData>
    <row r="1" spans="1:9">
      <c r="A1" s="34" t="s">
        <v>76</v>
      </c>
    </row>
    <row r="2" spans="1:9" ht="30">
      <c r="A2" s="35" t="s">
        <v>61</v>
      </c>
      <c r="B2" s="35" t="s">
        <v>77</v>
      </c>
      <c r="C2" s="35" t="s">
        <v>78</v>
      </c>
      <c r="D2" s="35" t="s">
        <v>64</v>
      </c>
      <c r="E2" s="35" t="s">
        <v>79</v>
      </c>
      <c r="F2" s="36" t="s">
        <v>80</v>
      </c>
      <c r="G2" s="35" t="s">
        <v>81</v>
      </c>
      <c r="H2" s="7"/>
      <c r="I2" s="7"/>
    </row>
    <row r="3" spans="1:9">
      <c r="A3" s="37"/>
      <c r="B3" s="38">
        <v>114</v>
      </c>
      <c r="C3" s="38">
        <f>A3*B3</f>
        <v>0</v>
      </c>
      <c r="D3" s="37"/>
      <c r="E3" s="38">
        <v>680</v>
      </c>
      <c r="F3" s="39">
        <f>D3*E3</f>
        <v>0</v>
      </c>
      <c r="G3" s="38">
        <f>C3+F3</f>
        <v>0</v>
      </c>
    </row>
    <row r="4" spans="1:9">
      <c r="A4" s="1" t="str">
        <f>IF(AND(ISNUMBER(A50),A50&lt;&gt;0),"U kunt maar 1 tabblad 'Aanvraag' en het tabblad 'Verplaatsbare afrastering' invullen","")</f>
        <v/>
      </c>
    </row>
    <row r="6" spans="1:9" ht="30">
      <c r="A6" s="35" t="s">
        <v>67</v>
      </c>
      <c r="B6" s="35" t="s">
        <v>82</v>
      </c>
      <c r="C6" s="35" t="s">
        <v>83</v>
      </c>
      <c r="D6" s="35" t="s">
        <v>84</v>
      </c>
      <c r="E6" s="35" t="s">
        <v>85</v>
      </c>
    </row>
    <row r="7" spans="1:9">
      <c r="A7" s="37"/>
      <c r="B7" s="38">
        <v>3.4</v>
      </c>
      <c r="C7" s="38">
        <f>A7*B7</f>
        <v>0</v>
      </c>
      <c r="D7" s="38">
        <v>570</v>
      </c>
      <c r="E7" s="38">
        <f>IF(MIN(C7+D7,G3+D7)=570,0,MIN(C7+D7,G3+D7))</f>
        <v>0</v>
      </c>
    </row>
    <row r="8" spans="1:9">
      <c r="A8" s="1" t="str">
        <f>IF(G3&lt;C7,"Let op: De vaste afrastering wordt vergoed tot en met de maximale subsidie Groep 1+2 plus de vaste vergoeding tot een maximum van €20.000,00","")</f>
        <v/>
      </c>
    </row>
    <row r="10" spans="1:9">
      <c r="A10" s="40" t="s">
        <v>86</v>
      </c>
      <c r="B10" s="38">
        <f>E7+'Verplaatsbare afrastering'!C6</f>
        <v>0</v>
      </c>
      <c r="C10" s="1" t="str">
        <f>IF(B10&gt;20000,"De maximale vergoeding bedraagt €20.000,00","")</f>
        <v/>
      </c>
    </row>
    <row r="12" spans="1:9">
      <c r="A12" s="41" t="s">
        <v>87</v>
      </c>
      <c r="B12" s="42"/>
      <c r="C12" s="43"/>
    </row>
    <row r="13" spans="1:9">
      <c r="A13" s="44" t="s">
        <v>88</v>
      </c>
      <c r="B13" s="45"/>
      <c r="C13" s="46"/>
    </row>
    <row r="50" spans="1:1" hidden="1">
      <c r="A50" s="1">
        <f>SUM('Aanvraag Aanpassing'!E7+'Aanvraag Combinatie'!H7)</f>
        <v>0</v>
      </c>
    </row>
  </sheetData>
  <sheetProtection algorithmName="SHA-512" hashValue="m97U68fTQ62Npl88QDgCLsdushNyNeDD0GeLJ++wt9Kh7sPlMUggyFB+ejpfErvWYww52ViW7O1kuVjH1ldHLg==" saltValue="8rjyPZ4LPlXT/UZWInhdgQ==" spinCount="100000" sheet="1" objects="1" scenarios="1"/>
  <protectedRanges>
    <protectedRange sqref="A3" name="Bereik1_1"/>
    <protectedRange sqref="D3" name="Bereik2_1"/>
    <protectedRange sqref="A7" name="Bereik3_1"/>
  </protectedRanges>
  <conditionalFormatting sqref="A7 A3 D3">
    <cfRule type="expression" dxfId="7" priority="1">
      <formula>AND($A$50&lt;&gt;0,$A$50&lt;&gt;"")</formula>
    </cfRule>
  </conditionalFormatting>
  <dataValidations count="1">
    <dataValidation type="custom" allowBlank="1" showErrorMessage="1" errorTitle="Aanvraag" error="Een ander tabblad is al ingevuld." promptTitle="Tabblad" prompt="Een ander tabblad is al ingevuld" sqref="A3 A7 D3" xr:uid="{3E7906BC-E7B9-4FB7-AD84-592AD3890A30}">
      <formula1>NieuweAanvraag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A823EB1-1E63-48B9-B72C-F7F180D1D8AD}">
            <xm:f>AND('Aanvraag Combinatie'!#REF!&lt;&gt;"",B10&gt;20000)</xm:f>
            <x14:dxf>
              <font>
                <color theme="1"/>
              </font>
              <fill>
                <patternFill patternType="solid"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CAAD2-5672-4BF3-B738-EC14575D004C}">
  <dimension ref="A1:I50"/>
  <sheetViews>
    <sheetView workbookViewId="0">
      <selection activeCell="B15" sqref="B15"/>
    </sheetView>
  </sheetViews>
  <sheetFormatPr defaultColWidth="9" defaultRowHeight="15"/>
  <cols>
    <col min="1" max="1" width="23.140625" style="1" customWidth="1"/>
    <col min="2" max="2" width="25.42578125" style="1" customWidth="1"/>
    <col min="3" max="3" width="19.7109375" style="1" customWidth="1"/>
    <col min="4" max="4" width="23.5703125" style="1" customWidth="1"/>
    <col min="5" max="5" width="25.7109375" style="1" customWidth="1"/>
    <col min="6" max="6" width="19.7109375" style="1" customWidth="1"/>
    <col min="7" max="7" width="17.28515625" style="1" customWidth="1"/>
    <col min="8" max="8" width="10" style="1" customWidth="1"/>
    <col min="9" max="9" width="12.85546875" style="1" customWidth="1"/>
    <col min="10" max="16384" width="9" style="1"/>
  </cols>
  <sheetData>
    <row r="1" spans="1:9">
      <c r="A1" s="34" t="s">
        <v>89</v>
      </c>
    </row>
    <row r="2" spans="1:9" ht="30">
      <c r="A2" s="35" t="s">
        <v>61</v>
      </c>
      <c r="B2" s="35" t="s">
        <v>77</v>
      </c>
      <c r="C2" s="35" t="s">
        <v>78</v>
      </c>
      <c r="D2" s="35" t="s">
        <v>64</v>
      </c>
      <c r="E2" s="35" t="s">
        <v>79</v>
      </c>
      <c r="F2" s="36" t="s">
        <v>80</v>
      </c>
      <c r="G2" s="35" t="s">
        <v>81</v>
      </c>
      <c r="H2" s="7"/>
      <c r="I2" s="7"/>
    </row>
    <row r="3" spans="1:9">
      <c r="A3" s="37"/>
      <c r="B3" s="38">
        <v>114</v>
      </c>
      <c r="C3" s="38">
        <f>A3*B3</f>
        <v>0</v>
      </c>
      <c r="D3" s="37"/>
      <c r="E3" s="38">
        <v>680</v>
      </c>
      <c r="F3" s="39">
        <f>D3*E3</f>
        <v>0</v>
      </c>
      <c r="G3" s="38">
        <f>C3+F3</f>
        <v>0</v>
      </c>
    </row>
    <row r="4" spans="1:9">
      <c r="A4" s="1" t="str">
        <f>IF(AND(ISNUMBER(A50),A50&lt;&gt;0),"U kunt maar 1 tabblad 'Aanvraag' en het tabblad 'Verplaatsbare afrastering' invullen","")</f>
        <v/>
      </c>
    </row>
    <row r="6" spans="1:9" ht="30">
      <c r="A6" s="35" t="s">
        <v>70</v>
      </c>
      <c r="B6" s="35" t="s">
        <v>82</v>
      </c>
      <c r="C6" s="35" t="s">
        <v>90</v>
      </c>
      <c r="D6" s="35" t="s">
        <v>84</v>
      </c>
      <c r="E6" s="35" t="s">
        <v>85</v>
      </c>
    </row>
    <row r="7" spans="1:9">
      <c r="A7" s="37"/>
      <c r="B7" s="38">
        <v>1.7</v>
      </c>
      <c r="C7" s="38">
        <f>A7*B7</f>
        <v>0</v>
      </c>
      <c r="D7" s="38">
        <v>285</v>
      </c>
      <c r="E7" s="38">
        <f>IF(MIN(C7+D7,G3+D7)=285,0,MIN(C7+D7,G3+D7))</f>
        <v>0</v>
      </c>
    </row>
    <row r="8" spans="1:9">
      <c r="A8" s="1" t="str">
        <f>IF(G3&lt;C7,"Let op: De vaste afrastering wordt vergoed tot en met de maximale subsidie Groep 1+2 plus de vaste vergoeding tot een maximum van €20.000,00","")</f>
        <v/>
      </c>
    </row>
    <row r="10" spans="1:9">
      <c r="A10" s="40" t="s">
        <v>86</v>
      </c>
      <c r="B10" s="38">
        <f>E7+'Verplaatsbare afrastering'!C6</f>
        <v>0</v>
      </c>
      <c r="C10" s="1" t="str">
        <f>IF(B10&gt;20000,"De maximale vergoeding bedraagt €20.000,00","")</f>
        <v/>
      </c>
    </row>
    <row r="12" spans="1:9">
      <c r="A12" s="41" t="s">
        <v>87</v>
      </c>
      <c r="B12" s="42"/>
      <c r="C12" s="43"/>
    </row>
    <row r="13" spans="1:9">
      <c r="A13" s="44" t="s">
        <v>88</v>
      </c>
      <c r="B13" s="45"/>
      <c r="C13" s="46"/>
    </row>
    <row r="50" spans="1:1" hidden="1">
      <c r="A50" s="1">
        <f>SUM('Nieuwe Aanvraag'!E7+'Aanvraag Combinatie'!H7)</f>
        <v>0</v>
      </c>
    </row>
  </sheetData>
  <sheetProtection algorithmName="SHA-512" hashValue="ULN8Meqo3sqcyj+Sese+Hs2/8wORYqzpNh+ZhWw1ehlA4C11jZ+6fwddnsKdwnccvcQfrlKz8eVYnQLB2UBzbg==" saltValue="6TRFg+2kvyTyHuMbohEC0Q==" spinCount="100000" sheet="1" objects="1" scenarios="1"/>
  <protectedRanges>
    <protectedRange sqref="A3" name="Bereik1_1"/>
    <protectedRange sqref="D3" name="Bereik2_1"/>
    <protectedRange sqref="A7" name="Bereik3_1"/>
  </protectedRanges>
  <conditionalFormatting sqref="A7 A3 D3">
    <cfRule type="expression" dxfId="5" priority="1">
      <formula>AND($A$50&lt;&gt;0,$A$50&lt;&gt;"")</formula>
    </cfRule>
  </conditionalFormatting>
  <dataValidations count="1">
    <dataValidation type="custom" allowBlank="1" showInputMessage="1" showErrorMessage="1" errorTitle="Aanvraag" error="Een ander tabblad is al ingevuld. " sqref="A3 D3 A7" xr:uid="{AE34D5C4-416E-4A35-93D4-A33F1F9D6D4E}">
      <formula1>AanvraagAanpassing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A3B6714-54AE-40D4-A493-9157B116D54D}">
            <xm:f>AND('Aanvraag Combinatie'!#REF!&lt;&gt;"",B10&gt;20000)</xm:f>
            <x14:dxf>
              <font>
                <color theme="1"/>
              </font>
              <fill>
                <patternFill patternType="solid"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E79E4-A14B-4089-99C1-EB7CA8FF7561}">
  <dimension ref="A1:H50"/>
  <sheetViews>
    <sheetView workbookViewId="0">
      <selection activeCell="C15" sqref="C15"/>
    </sheetView>
  </sheetViews>
  <sheetFormatPr defaultColWidth="9" defaultRowHeight="15"/>
  <cols>
    <col min="1" max="1" width="23.140625" style="1" customWidth="1"/>
    <col min="2" max="2" width="25" style="1" customWidth="1"/>
    <col min="3" max="3" width="17.42578125" style="1" customWidth="1"/>
    <col min="4" max="4" width="24.140625" style="1" customWidth="1"/>
    <col min="5" max="5" width="25.7109375" style="1" customWidth="1"/>
    <col min="6" max="6" width="19.7109375" style="1" customWidth="1"/>
    <col min="7" max="7" width="17.28515625" style="1" customWidth="1"/>
    <col min="8" max="8" width="10" style="1" customWidth="1"/>
    <col min="9" max="9" width="12.85546875" style="1" customWidth="1"/>
    <col min="10" max="11" width="10" style="1" customWidth="1"/>
    <col min="12" max="16384" width="9" style="1"/>
  </cols>
  <sheetData>
    <row r="1" spans="1:8">
      <c r="A1" s="34" t="s">
        <v>91</v>
      </c>
    </row>
    <row r="2" spans="1:8" s="7" customFormat="1" ht="30">
      <c r="A2" s="35" t="s">
        <v>61</v>
      </c>
      <c r="B2" s="35" t="s">
        <v>77</v>
      </c>
      <c r="C2" s="35" t="s">
        <v>78</v>
      </c>
      <c r="D2" s="35" t="s">
        <v>64</v>
      </c>
      <c r="E2" s="35" t="s">
        <v>79</v>
      </c>
      <c r="F2" s="36" t="s">
        <v>80</v>
      </c>
      <c r="G2" s="35" t="s">
        <v>81</v>
      </c>
    </row>
    <row r="3" spans="1:8">
      <c r="A3" s="37"/>
      <c r="B3" s="38">
        <v>114</v>
      </c>
      <c r="C3" s="38">
        <f>A3*B3</f>
        <v>0</v>
      </c>
      <c r="D3" s="37"/>
      <c r="E3" s="38">
        <v>680</v>
      </c>
      <c r="F3" s="39">
        <f>D3*E3</f>
        <v>0</v>
      </c>
      <c r="G3" s="38">
        <f>C3+F3</f>
        <v>0</v>
      </c>
    </row>
    <row r="4" spans="1:8">
      <c r="A4" s="1" t="str">
        <f>IF(AND(ISNUMBER(A50),A50&lt;&gt;0),"U kunt maar 1 tabblad 'Aanvraag' en het tabblad 'Verplaatsbare afrastering' invullen","")</f>
        <v/>
      </c>
    </row>
    <row r="6" spans="1:8" ht="30">
      <c r="A6" s="35" t="s">
        <v>92</v>
      </c>
      <c r="B6" s="35" t="s">
        <v>82</v>
      </c>
      <c r="C6" s="35" t="s">
        <v>83</v>
      </c>
      <c r="D6" s="35" t="s">
        <v>67</v>
      </c>
      <c r="E6" s="35" t="s">
        <v>82</v>
      </c>
      <c r="F6" s="35" t="s">
        <v>90</v>
      </c>
      <c r="G6" s="35" t="s">
        <v>84</v>
      </c>
      <c r="H6" s="35" t="s">
        <v>85</v>
      </c>
    </row>
    <row r="7" spans="1:8">
      <c r="A7" s="37"/>
      <c r="B7" s="38">
        <v>3.4</v>
      </c>
      <c r="C7" s="38">
        <f>A7*B7</f>
        <v>0</v>
      </c>
      <c r="D7" s="37"/>
      <c r="E7" s="38">
        <v>1.7</v>
      </c>
      <c r="F7" s="38">
        <f>D7*E7</f>
        <v>0</v>
      </c>
      <c r="G7" s="38">
        <v>570</v>
      </c>
      <c r="H7" s="38">
        <f>IF(MIN(C7+F7+G7,G3+G7)=570,0,MIN(C7+F7+G7,G3+G7))</f>
        <v>0</v>
      </c>
    </row>
    <row r="8" spans="1:8">
      <c r="A8" s="1" t="str">
        <f>IF(G3&lt;C7,"Let op: De vaste afrastering wordt vergoed tot en met de maximale subsidie Groep 1+2 plus de vaste vergoeding tot een maximum van €20.000,00","")</f>
        <v/>
      </c>
    </row>
    <row r="10" spans="1:8">
      <c r="A10" s="40" t="s">
        <v>86</v>
      </c>
      <c r="B10" s="38">
        <f>H7+'Verplaatsbare afrastering'!C6</f>
        <v>0</v>
      </c>
      <c r="C10" s="1" t="str">
        <f>IF(B10&gt;20000,"De maximale vergoeding bedraagt €20.000,00","")</f>
        <v/>
      </c>
      <c r="E10" s="47"/>
    </row>
    <row r="12" spans="1:8">
      <c r="A12" s="41" t="s">
        <v>87</v>
      </c>
      <c r="B12" s="42"/>
      <c r="C12" s="43"/>
    </row>
    <row r="13" spans="1:8">
      <c r="A13" s="44" t="s">
        <v>88</v>
      </c>
      <c r="B13" s="45"/>
      <c r="C13" s="46"/>
    </row>
    <row r="15" spans="1:8">
      <c r="A15" s="7"/>
    </row>
    <row r="50" spans="1:1" hidden="1">
      <c r="A50" s="1">
        <f>SUM('Aanvraag Aanpassing'!E7+'Nieuwe Aanvraag'!E7)</f>
        <v>0</v>
      </c>
    </row>
  </sheetData>
  <sheetProtection algorithmName="SHA-512" hashValue="XthQmAeFUJFgcjZGSTye5GSDVuUXh8xQpRCj4goFYHqPvda1Eyh+eS3o6Cj2R3YIJYDZP2oCgG9VlDodXrzYpA==" saltValue="mkZqjszxOdvsDQk91M5XfQ==" spinCount="100000" sheet="1" objects="1" scenarios="1"/>
  <protectedRanges>
    <protectedRange sqref="A3" name="Bereik1"/>
    <protectedRange sqref="D3" name="Bereik2"/>
    <protectedRange sqref="A7 D7" name="Bereik3"/>
  </protectedRanges>
  <conditionalFormatting sqref="B10">
    <cfRule type="expression" dxfId="3" priority="2">
      <formula>AND(#REF!&lt;&gt;"",B10&gt;20000)</formula>
    </cfRule>
  </conditionalFormatting>
  <conditionalFormatting sqref="A7 A3 D3 D7">
    <cfRule type="expression" dxfId="2" priority="1">
      <formula>AND($A$50&lt;&gt;0,$A$50&lt;&gt;"")</formula>
    </cfRule>
  </conditionalFormatting>
  <dataValidations count="1">
    <dataValidation type="custom" allowBlank="1" showInputMessage="1" showErrorMessage="1" errorTitle="Aanvraag" error="Een ander tabblad is al ingevuld" sqref="A7 A3 D3 D7" xr:uid="{47A24BA8-33F8-4CE6-8D91-503DA4877E37}">
      <formula1>AanvraagCombinatie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22F62-48E8-41B0-A33F-BAE2D20C3B81}">
  <dimension ref="A1:E10"/>
  <sheetViews>
    <sheetView workbookViewId="0"/>
  </sheetViews>
  <sheetFormatPr defaultColWidth="9" defaultRowHeight="15"/>
  <cols>
    <col min="1" max="1" width="29.28515625" style="1" bestFit="1" customWidth="1"/>
    <col min="2" max="2" width="17" style="1" customWidth="1"/>
    <col min="3" max="3" width="13.42578125" style="1" customWidth="1"/>
    <col min="4" max="4" width="10.7109375" style="1" bestFit="1" customWidth="1"/>
    <col min="5" max="5" width="18.5703125" style="1" bestFit="1" customWidth="1"/>
    <col min="6" max="16384" width="9" style="1"/>
  </cols>
  <sheetData>
    <row r="1" spans="1:5">
      <c r="A1" s="34" t="s">
        <v>93</v>
      </c>
    </row>
    <row r="2" spans="1:5" ht="30">
      <c r="A2" s="35" t="s">
        <v>61</v>
      </c>
      <c r="B2" s="48" t="s">
        <v>64</v>
      </c>
      <c r="C2" s="49" t="s">
        <v>94</v>
      </c>
      <c r="D2" s="40" t="s">
        <v>95</v>
      </c>
      <c r="E2" s="40" t="s">
        <v>96</v>
      </c>
    </row>
    <row r="3" spans="1:5">
      <c r="A3" s="50"/>
      <c r="B3" s="37"/>
      <c r="C3" s="51">
        <v>34</v>
      </c>
      <c r="D3" s="38">
        <f>(A3+B3)*C3</f>
        <v>0</v>
      </c>
      <c r="E3" s="52"/>
    </row>
    <row r="5" spans="1:5" ht="30">
      <c r="A5" s="35" t="s">
        <v>97</v>
      </c>
      <c r="B5" s="35" t="s">
        <v>98</v>
      </c>
      <c r="C5" s="35" t="s">
        <v>99</v>
      </c>
    </row>
    <row r="6" spans="1:5">
      <c r="A6" s="37" t="s">
        <v>100</v>
      </c>
      <c r="B6" s="38">
        <v>4500</v>
      </c>
      <c r="C6" s="38">
        <f>IF(AND(A6="ja",A3+(B3*(100/17))&gt;=100),D3+B6,D3)</f>
        <v>0</v>
      </c>
    </row>
    <row r="7" spans="1:5">
      <c r="A7" s="1" t="str">
        <f>IF(AND(A3+(B3*(100/17))&lt;100,A3+(B3*(100/17))&lt;&gt;0),"Let op: Er zijn meer dieren nodig om in aanmerking te komen voor de vergoeding van het draadopwindsysteem", "")</f>
        <v/>
      </c>
    </row>
    <row r="10" spans="1:5">
      <c r="A10" s="40" t="s">
        <v>86</v>
      </c>
      <c r="B10" s="38">
        <f>C6+'Nieuwe Aanvraag'!E7+'Aanvraag Aanpassing'!E7+'Aanvraag Combinatie'!H7</f>
        <v>0</v>
      </c>
      <c r="C10" s="1" t="str">
        <f>IF(B10&gt;20000,"De maximale vergoeding bedraagt €20.000,00","")</f>
        <v/>
      </c>
    </row>
  </sheetData>
  <sheetProtection algorithmName="SHA-512" hashValue="FUnIMh72wpAWi04tdJfesgpe1prFsJY58xYc+jFa6g/pzhInL7kC0iSkiq9yv98FW1IaGS+D7sLF4AA4GeeIPg==" saltValue="5CLUX5Awi33VXfAp7WuVrA==" spinCount="100000" sheet="1" objects="1" scenarios="1"/>
  <protectedRanges>
    <protectedRange sqref="A3:B3" name="Bereik4"/>
    <protectedRange sqref="A6" name="Bereik5"/>
  </protectedRanges>
  <conditionalFormatting sqref="A6">
    <cfRule type="expression" dxfId="1" priority="2">
      <formula>(A3+(B3*(100/17)))&lt;100</formula>
    </cfRule>
  </conditionalFormatting>
  <dataValidations count="1">
    <dataValidation type="list" allowBlank="1" showInputMessage="1" showErrorMessage="1" sqref="A6" xr:uid="{8ED81ED3-CA83-4C47-83F9-D80488A5C59F}">
      <formula1>"Ja,Nee"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58A481-76B4-4A4B-BE87-F87F9C51105F}">
            <xm:f>AND('Aanvraag Combinatie'!#REF!&lt;&gt;"",B10&gt;20000)</xm:f>
            <x14:dxf>
              <font>
                <color theme="1"/>
              </font>
              <fill>
                <patternFill patternType="solid"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f40333-e9b5-42f2-a96d-ff9c3d83b85e" xsi:nil="true"/>
    <lcf76f155ced4ddcb4097134ff3c332f xmlns="7d313b21-e8ee-4633-ae77-6052feeb932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1AA95E8E8A2E48A71297AFA83C5EE8" ma:contentTypeVersion="11" ma:contentTypeDescription="Een nieuw document maken." ma:contentTypeScope="" ma:versionID="625a00db0739d67a4a9823eeb1e998cd">
  <xsd:schema xmlns:xsd="http://www.w3.org/2001/XMLSchema" xmlns:xs="http://www.w3.org/2001/XMLSchema" xmlns:p="http://schemas.microsoft.com/office/2006/metadata/properties" xmlns:ns2="7d313b21-e8ee-4633-ae77-6052feeb9324" xmlns:ns3="d9f40333-e9b5-42f2-a96d-ff9c3d83b85e" targetNamespace="http://schemas.microsoft.com/office/2006/metadata/properties" ma:root="true" ma:fieldsID="0e0fffbd0f723bab23b4892456462190" ns2:_="" ns3:_="">
    <xsd:import namespace="7d313b21-e8ee-4633-ae77-6052feeb9324"/>
    <xsd:import namespace="d9f40333-e9b5-42f2-a96d-ff9c3d83b8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313b21-e8ee-4633-ae77-6052feeb93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d5b7d9b-e180-4195-91f8-883dac7ab7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f40333-e9b5-42f2-a96d-ff9c3d83b85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f5819d1-bb64-4410-993f-9e4ebf2e2294}" ma:internalName="TaxCatchAll" ma:showField="CatchAllData" ma:web="d9f40333-e9b5-42f2-a96d-ff9c3d83b8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F15797-FB1C-4F4E-B567-D78E72632201}"/>
</file>

<file path=customXml/itemProps2.xml><?xml version="1.0" encoding="utf-8"?>
<ds:datastoreItem xmlns:ds="http://schemas.openxmlformats.org/officeDocument/2006/customXml" ds:itemID="{F0B3052F-926E-4C82-8217-068B38D12F54}"/>
</file>

<file path=customXml/itemProps3.xml><?xml version="1.0" encoding="utf-8"?>
<ds:datastoreItem xmlns:ds="http://schemas.openxmlformats.org/officeDocument/2006/customXml" ds:itemID="{2B4826FA-2FA2-4618-B01A-671128DB47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2025-02-06T12:16:43Z</dcterms:created>
  <dcterms:modified xsi:type="dcterms:W3CDTF">2026-07-31T08:04:17Z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0x010100B61AA95E8E8A2E48A71297AFA83C5EE8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  <property fmtid="{D5CDD505-2E9C-101B-9397-08002B2CF9AE}" pid="7" name="Order">
    <vt:r8>501700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emplateUrl">
    <vt:lpwstr/>
  </property>
</Properties>
</file>