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hidePivotFieldList="1"/>
  <mc:AlternateContent xmlns:mc="http://schemas.openxmlformats.org/markup-compatibility/2006">
    <mc:Choice Requires="x15">
      <x15ac:absPath xmlns:x15ac="http://schemas.microsoft.com/office/spreadsheetml/2010/11/ac" url="C:\Users\snijdersrmk\Desktop\"/>
    </mc:Choice>
  </mc:AlternateContent>
  <xr:revisionPtr revIDLastSave="0" documentId="13_ncr:1_{47CFB1A8-4CE4-4F15-80B2-2E814D9D36E2}" xr6:coauthVersionLast="36" xr6:coauthVersionMax="36" xr10:uidLastSave="{00000000-0000-0000-0000-000000000000}"/>
  <workbookProtection workbookAlgorithmName="SHA-512" workbookHashValue="ykcQh2gJXk/MAEiPUrWX7jjMv3z5Lv0zRlbd4KR/ot7GWrihsh1CqNXiquKiEWZB0I4F114tPYE5KEz9QYxYKw==" workbookSaltValue="vcNdeNv/iI6Wj0B00qq+HQ==" workbookSpinCount="100000" lockStructure="1"/>
  <bookViews>
    <workbookView xWindow="0" yWindow="0" windowWidth="23040" windowHeight="9108" tabRatio="863" firstSheet="4" activeTab="5" xr2:uid="{00000000-000D-0000-FFFF-FFFF00000000}"/>
  </bookViews>
  <sheets>
    <sheet name="hoe dit spreadsheet gebruiken" sheetId="8" r:id="rId1"/>
    <sheet name="leveringsprotocol" sheetId="39" state="hidden" r:id="rId2"/>
    <sheet name="verzamelblad spreadsheets" sheetId="36" r:id="rId3"/>
    <sheet name="Printblad totaal" sheetId="10" r:id="rId4"/>
    <sheet name="Printblad gebieden" sheetId="11" r:id="rId5"/>
    <sheet name="Projectinfo" sheetId="9" r:id="rId6"/>
    <sheet name="Liquiditeitsprognose" sheetId="38" r:id="rId7"/>
    <sheet name="M1" sheetId="1" r:id="rId8"/>
    <sheet name="M2" sheetId="12" r:id="rId9"/>
    <sheet name="M3" sheetId="15" r:id="rId10"/>
    <sheet name="M4" sheetId="14" r:id="rId11"/>
    <sheet name="M5" sheetId="13" r:id="rId12"/>
    <sheet name="M6" sheetId="16" r:id="rId13"/>
    <sheet name="M7" sheetId="17" r:id="rId14"/>
    <sheet name="M8" sheetId="18" r:id="rId15"/>
    <sheet name="M9" sheetId="19" r:id="rId16"/>
    <sheet name="M10" sheetId="20" r:id="rId17"/>
    <sheet name="M11" sheetId="21" r:id="rId18"/>
    <sheet name="M12" sheetId="22" r:id="rId19"/>
    <sheet name="M13" sheetId="23" r:id="rId20"/>
    <sheet name="M14" sheetId="24" r:id="rId21"/>
    <sheet name="M15" sheetId="25" r:id="rId22"/>
    <sheet name="M16" sheetId="26" r:id="rId23"/>
    <sheet name="M17" sheetId="27" r:id="rId24"/>
    <sheet name="M18" sheetId="28" r:id="rId25"/>
    <sheet name="M19" sheetId="29" r:id="rId26"/>
    <sheet name="M20" sheetId="30" r:id="rId27"/>
    <sheet name="M21" sheetId="31" r:id="rId28"/>
    <sheet name="M22" sheetId="32" r:id="rId29"/>
    <sheet name="M23" sheetId="33" r:id="rId30"/>
    <sheet name="M24" sheetId="34" r:id="rId31"/>
    <sheet name="M25" sheetId="35" r:id="rId32"/>
    <sheet name="keuzelijst spukmtrgln" sheetId="6" state="hidden" r:id="rId33"/>
    <sheet name="keuzelijst overigemtrgln" sheetId="44" state="hidden" r:id="rId34"/>
    <sheet name="spukmaatregelen" sheetId="3" state="hidden" r:id="rId35"/>
    <sheet name="draaitabl2" sheetId="4" state="hidden" r:id="rId36"/>
    <sheet name="draaitab1" sheetId="5" state="hidden" r:id="rId37"/>
  </sheets>
  <definedNames>
    <definedName name="_xlnm._FilterDatabase" localSheetId="33" hidden="1">'keuzelijst overigemtrgln'!$A$1:$U$1</definedName>
    <definedName name="_xlnm._FilterDatabase" localSheetId="6" hidden="1">Liquiditeitsprognose!$A$6:$A$32</definedName>
    <definedName name="_xlnm._FilterDatabase" localSheetId="4" hidden="1">'Printblad gebieden'!$F$3:$F$30</definedName>
    <definedName name="_xlnm._FilterDatabase" localSheetId="34" hidden="1">spukmaatregelen!$A$1:$J$1512</definedName>
    <definedName name="_xlnm.Print_Area" localSheetId="6">Liquiditeitsprognose!$A$1:$Y$32</definedName>
    <definedName name="_xlnm.Print_Titles" localSheetId="6">Liquiditeitsprognose!$B:$D,Liquiditeitsprognose!$1:$6</definedName>
    <definedName name="_xlnm.Print_Titles" localSheetId="4">'Printblad gebieden'!$I:$L,'Printblad gebieden'!$1:$3</definedName>
    <definedName name="_xlnm.Print_Titles" localSheetId="2">'verzamelblad spreadsheets'!$A:$A,'verzamelblad spreadsheets'!$1:$4</definedName>
    <definedName name="Bemelerberg_Schiepersberg">'keuzelijst overigemtrgln'!$A$2:$A$30</definedName>
    <definedName name="Boschhuizerbergen">'keuzelijst overigemtrgln'!$B$2:$B$36</definedName>
    <definedName name="Brunssummerheide">'keuzelijst overigemtrgln'!$C$2:$C$78</definedName>
    <definedName name="Bunder_en_Elsloërbos">'keuzelijst overigemtrgln'!$D$2:$D$40</definedName>
    <definedName name="Deurnse_Peel_Mariapeel">'keuzelijst overigemtrgln'!$E$2:$E$24</definedName>
    <definedName name="Div._stikstofgevoelige_N2000_gebieden">'keuzelijst spukmtrgln'!$G$2:$G$18</definedName>
    <definedName name="Gebied">'keuzelijst spukmtrgln'!$B$2:$B$27</definedName>
    <definedName name="Geleenbeekdal">'keuzelijst overigemtrgln'!$F$2:$F$60</definedName>
    <definedName name="Geuldal">'keuzelijst overigemtrgln'!$G$2:$G$221</definedName>
    <definedName name="Groote_Peel">'keuzelijst overigemtrgln'!$H$2:$H$10</definedName>
    <definedName name="Hydrologie">'keuzelijst spukmtrgln'!$G$20:$G$22</definedName>
    <definedName name="Kunderberg">'keuzelijst overigemtrgln'!$I$2:$I$21</definedName>
    <definedName name="Kwaliteitsverbetering_in_N2000">'keuzelijst spukmtrgln'!$G$26:$G$28</definedName>
    <definedName name="Leudal">'keuzelijst overigemtrgln'!$J$2:$J$37</definedName>
    <definedName name="Maasduinen">'keuzelijst overigemtrgln'!$K$2:$K$82</definedName>
    <definedName name="Meinweg">'keuzelijst overigemtrgln'!$L$2:$L$40</definedName>
    <definedName name="Noorbeemden">'keuzelijst overigemtrgln'!$M$2:$M$33</definedName>
    <definedName name="Onderzoekspakket">'keuzelijst spukmtrgln'!$G$29</definedName>
    <definedName name="Overig">'keuzelijst spukmtrgln'!$G$32</definedName>
    <definedName name="Realisatie_NNN">'keuzelijst spukmtrgln'!$G$31</definedName>
    <definedName name="Roerdal">'keuzelijst overigemtrgln'!$N$2:$N$55</definedName>
    <definedName name="Sarsven_en_de_Banen">'keuzelijst overigemtrgln'!$O$2:$O$35</definedName>
    <definedName name="Savelsbos">'keuzelijst overigemtrgln'!$P$2:$P$24</definedName>
    <definedName name="Sint_Jansberg">'keuzelijst overigemtrgln'!$Q$2:$Q$51</definedName>
    <definedName name="Sint_Pietersberg_en_Jekerdal">'keuzelijst overigemtrgln'!$R$2:$R$48</definedName>
    <definedName name="Soorten">'keuzelijst spukmtrgln'!$W$2:$W$25</definedName>
    <definedName name="Swalmdal">'keuzelijst overigemtrgln'!$S$2:$S$30</definedName>
    <definedName name="Verbindingen_en_connectiviteit">'keuzelijst spukmtrgln'!$G$30</definedName>
    <definedName name="VHR_Areaal_en_buffering">'keuzelijst spukmtrgln'!$G$23:$G$25</definedName>
    <definedName name="Weerter_en_Budelerbergen_Ringselven">'keuzelijst overigemtrgln'!$T$2:$T$65</definedName>
    <definedName name="Zeldersche_Driessen">'keuzelijst overigemtrgln'!$U$2:$U$21</definedName>
  </definedNames>
  <calcPr calcId="191028"/>
  <pivotCaches>
    <pivotCache cacheId="0" r:id="rId3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8" i="38" l="1"/>
  <c r="Y9" i="38"/>
  <c r="Y10" i="38"/>
  <c r="Y11" i="38"/>
  <c r="Y12" i="38"/>
  <c r="Y13" i="38"/>
  <c r="Y14" i="38"/>
  <c r="Y15" i="38"/>
  <c r="Y16" i="38"/>
  <c r="Y17" i="38"/>
  <c r="Y18" i="38"/>
  <c r="Y19" i="38"/>
  <c r="Y20" i="38"/>
  <c r="Y21" i="38"/>
  <c r="Y22" i="38"/>
  <c r="Y23" i="38"/>
  <c r="Y24" i="38"/>
  <c r="Y25" i="38"/>
  <c r="Y26" i="38"/>
  <c r="Y27" i="38"/>
  <c r="Y28" i="38"/>
  <c r="Y29" i="38"/>
  <c r="Y30" i="38"/>
  <c r="Y31" i="38"/>
  <c r="Y7" i="38"/>
  <c r="W8" i="38"/>
  <c r="W9" i="38"/>
  <c r="W10" i="38"/>
  <c r="W11" i="38"/>
  <c r="W12" i="38"/>
  <c r="W13" i="38"/>
  <c r="W14" i="38"/>
  <c r="W15" i="38"/>
  <c r="W16" i="38"/>
  <c r="W17" i="38"/>
  <c r="W18" i="38"/>
  <c r="W19" i="38"/>
  <c r="W20" i="38"/>
  <c r="W21" i="38"/>
  <c r="W22" i="38"/>
  <c r="W23" i="38"/>
  <c r="W24" i="38"/>
  <c r="W25" i="38"/>
  <c r="W26" i="38"/>
  <c r="W27" i="38"/>
  <c r="W28" i="38"/>
  <c r="W29" i="38"/>
  <c r="W30" i="38"/>
  <c r="W31" i="38"/>
  <c r="W7" i="38"/>
  <c r="V32" i="38"/>
  <c r="C11" i="1" l="1"/>
  <c r="C11" i="12"/>
  <c r="C11" i="15"/>
  <c r="C11" i="14"/>
  <c r="C11" i="13"/>
  <c r="C11" i="16"/>
  <c r="C11" i="17"/>
  <c r="C11" i="18"/>
  <c r="C11" i="19"/>
  <c r="C11" i="20"/>
  <c r="C11" i="21"/>
  <c r="C11" i="22"/>
  <c r="C11" i="23"/>
  <c r="C11" i="24"/>
  <c r="C11" i="25"/>
  <c r="C11" i="26"/>
  <c r="C11" i="27"/>
  <c r="C11" i="28"/>
  <c r="C11" i="29"/>
  <c r="C11" i="30"/>
  <c r="C11" i="31"/>
  <c r="C11" i="32"/>
  <c r="C11" i="33"/>
  <c r="C11" i="34"/>
  <c r="T4" i="11" l="1"/>
  <c r="T5" i="11"/>
  <c r="T6" i="11"/>
  <c r="T7" i="11"/>
  <c r="T8" i="11"/>
  <c r="T9" i="11"/>
  <c r="T10" i="11"/>
  <c r="T11" i="11"/>
  <c r="T12" i="11"/>
  <c r="T13" i="11"/>
  <c r="T14" i="11"/>
  <c r="T15" i="11"/>
  <c r="T16" i="11"/>
  <c r="T17" i="11"/>
  <c r="T18" i="11"/>
  <c r="T19" i="11"/>
  <c r="T20" i="11"/>
  <c r="T21" i="11"/>
  <c r="T22" i="11"/>
  <c r="T23" i="11"/>
  <c r="T24" i="11"/>
  <c r="T25" i="11"/>
  <c r="T26" i="11"/>
  <c r="T27" i="11"/>
  <c r="T28" i="11"/>
  <c r="S4" i="11"/>
  <c r="S5" i="11"/>
  <c r="S6" i="11"/>
  <c r="S7" i="11"/>
  <c r="S8" i="11"/>
  <c r="S9" i="11"/>
  <c r="S10" i="11"/>
  <c r="S11" i="11"/>
  <c r="S12" i="11"/>
  <c r="S13" i="11"/>
  <c r="S14" i="11"/>
  <c r="S15" i="11"/>
  <c r="S16" i="11"/>
  <c r="S17" i="11"/>
  <c r="S18" i="11"/>
  <c r="S19" i="11"/>
  <c r="S20" i="11"/>
  <c r="S21" i="11"/>
  <c r="S22" i="11"/>
  <c r="S23" i="11"/>
  <c r="S24" i="11"/>
  <c r="S25" i="11"/>
  <c r="S26" i="11"/>
  <c r="S27" i="11"/>
  <c r="S28" i="11"/>
  <c r="C11" i="35" l="1"/>
  <c r="Q4" i="11"/>
  <c r="Q5" i="11"/>
  <c r="Q6" i="11"/>
  <c r="Q7" i="11"/>
  <c r="Q8" i="11"/>
  <c r="Q9" i="11"/>
  <c r="Q10" i="11"/>
  <c r="Q11" i="11"/>
  <c r="Q12" i="11"/>
  <c r="Q13" i="11"/>
  <c r="Q14" i="11"/>
  <c r="Q15" i="11"/>
  <c r="Q16" i="11"/>
  <c r="Q17" i="11"/>
  <c r="Q18" i="11"/>
  <c r="Q19" i="11"/>
  <c r="Q20" i="11"/>
  <c r="Q21" i="11"/>
  <c r="Q22" i="11"/>
  <c r="Q23" i="11"/>
  <c r="Q24" i="11"/>
  <c r="Q25" i="11"/>
  <c r="Q26" i="11"/>
  <c r="Q27" i="11"/>
  <c r="Q28" i="11"/>
  <c r="H7" i="38"/>
  <c r="H8" i="38"/>
  <c r="H9" i="38"/>
  <c r="H10" i="38"/>
  <c r="H11" i="38"/>
  <c r="H12" i="38"/>
  <c r="H13" i="38"/>
  <c r="H14" i="38"/>
  <c r="H15" i="38"/>
  <c r="H16" i="38"/>
  <c r="H17" i="38"/>
  <c r="H18" i="38"/>
  <c r="H19" i="38"/>
  <c r="H20" i="38"/>
  <c r="H21" i="38"/>
  <c r="H22" i="38"/>
  <c r="H23" i="38"/>
  <c r="H24" i="38"/>
  <c r="H25" i="38"/>
  <c r="H26" i="38"/>
  <c r="H27" i="38"/>
  <c r="H28" i="38"/>
  <c r="H29" i="38"/>
  <c r="H30" i="38"/>
  <c r="H31" i="38"/>
  <c r="L7" i="15"/>
  <c r="L5" i="15"/>
  <c r="L7" i="14"/>
  <c r="L5" i="14"/>
  <c r="L7" i="13"/>
  <c r="L5" i="13"/>
  <c r="L7" i="16"/>
  <c r="L5" i="16"/>
  <c r="L7" i="17"/>
  <c r="L5" i="17"/>
  <c r="L7" i="18"/>
  <c r="L5" i="18"/>
  <c r="L7" i="19"/>
  <c r="L5" i="19"/>
  <c r="L7" i="20"/>
  <c r="L5" i="20"/>
  <c r="L7" i="21"/>
  <c r="L5" i="21"/>
  <c r="L7" i="22"/>
  <c r="L5" i="22"/>
  <c r="L7" i="23"/>
  <c r="L5" i="23"/>
  <c r="L7" i="24"/>
  <c r="L5" i="24"/>
  <c r="L7" i="25"/>
  <c r="L5" i="25"/>
  <c r="L7" i="26"/>
  <c r="L5" i="26"/>
  <c r="L7" i="27"/>
  <c r="L5" i="27"/>
  <c r="L7" i="28"/>
  <c r="L5" i="28"/>
  <c r="L7" i="29"/>
  <c r="L5" i="29"/>
  <c r="L7" i="30"/>
  <c r="L5" i="30"/>
  <c r="L7" i="31"/>
  <c r="L5" i="31"/>
  <c r="L7" i="32"/>
  <c r="L5" i="32"/>
  <c r="L7" i="33"/>
  <c r="L5" i="33"/>
  <c r="L7" i="34"/>
  <c r="L5" i="34"/>
  <c r="L7" i="35"/>
  <c r="C16" i="35" s="1"/>
  <c r="L5" i="35"/>
  <c r="L7" i="12"/>
  <c r="L5" i="12"/>
  <c r="K4" i="11"/>
  <c r="K5" i="11"/>
  <c r="K6" i="11"/>
  <c r="K7" i="11"/>
  <c r="K8" i="11"/>
  <c r="K9" i="11"/>
  <c r="K10" i="11"/>
  <c r="K11" i="11"/>
  <c r="K12" i="11"/>
  <c r="K13" i="11"/>
  <c r="K14" i="11"/>
  <c r="K15" i="11"/>
  <c r="K16" i="11"/>
  <c r="K17" i="11"/>
  <c r="K18" i="11"/>
  <c r="K19" i="11"/>
  <c r="K20" i="11"/>
  <c r="K21" i="11"/>
  <c r="K22" i="11"/>
  <c r="K23" i="11"/>
  <c r="K24" i="11"/>
  <c r="K25" i="11"/>
  <c r="K26" i="11"/>
  <c r="K27" i="11"/>
  <c r="K28" i="11"/>
  <c r="J4" i="11"/>
  <c r="C14" i="12" l="1"/>
  <c r="C16" i="12"/>
  <c r="C15" i="12"/>
  <c r="C15" i="26"/>
  <c r="C14" i="26"/>
  <c r="C16" i="26"/>
  <c r="C16" i="29"/>
  <c r="C15" i="29"/>
  <c r="L22" i="11" s="1"/>
  <c r="C14" i="29"/>
  <c r="L21" i="11"/>
  <c r="C14" i="14"/>
  <c r="C16" i="14"/>
  <c r="C15" i="14"/>
  <c r="L7" i="11" s="1"/>
  <c r="C15" i="15"/>
  <c r="C16" i="15"/>
  <c r="C14" i="15"/>
  <c r="C16" i="25"/>
  <c r="C15" i="25"/>
  <c r="C14" i="25"/>
  <c r="C16" i="18"/>
  <c r="C15" i="18"/>
  <c r="L11" i="11" s="1"/>
  <c r="C14" i="18"/>
  <c r="L24" i="11"/>
  <c r="L17" i="11"/>
  <c r="L10" i="11"/>
  <c r="C16" i="22"/>
  <c r="C15" i="22"/>
  <c r="C14" i="22"/>
  <c r="L14" i="11"/>
  <c r="C14" i="21"/>
  <c r="C15" i="21"/>
  <c r="C16" i="21"/>
  <c r="C14" i="27"/>
  <c r="C16" i="27"/>
  <c r="C15" i="27"/>
  <c r="L20" i="11" s="1"/>
  <c r="L19" i="11"/>
  <c r="C15" i="33"/>
  <c r="C14" i="33"/>
  <c r="C16" i="33"/>
  <c r="C16" i="31"/>
  <c r="C15" i="31"/>
  <c r="C14" i="31"/>
  <c r="C15" i="24"/>
  <c r="C16" i="24"/>
  <c r="C14" i="24"/>
  <c r="C16" i="30"/>
  <c r="C14" i="30"/>
  <c r="C15" i="30"/>
  <c r="L23" i="11" s="1"/>
  <c r="C16" i="16"/>
  <c r="C14" i="16"/>
  <c r="C15" i="16"/>
  <c r="L9" i="11" s="1"/>
  <c r="C15" i="13"/>
  <c r="L8" i="11" s="1"/>
  <c r="C16" i="13"/>
  <c r="C14" i="13"/>
  <c r="C14" i="28"/>
  <c r="C16" i="28"/>
  <c r="C15" i="28"/>
  <c r="C16" i="34"/>
  <c r="C14" i="34"/>
  <c r="C15" i="34"/>
  <c r="L27" i="11" s="1"/>
  <c r="C16" i="20"/>
  <c r="C14" i="20"/>
  <c r="C15" i="20"/>
  <c r="L13" i="11" s="1"/>
  <c r="L26" i="11"/>
  <c r="C15" i="19"/>
  <c r="L12" i="11" s="1"/>
  <c r="C14" i="19"/>
  <c r="C16" i="19"/>
  <c r="C16" i="32"/>
  <c r="C15" i="32"/>
  <c r="L25" i="11" s="1"/>
  <c r="C14" i="32"/>
  <c r="C16" i="17"/>
  <c r="C15" i="17"/>
  <c r="C14" i="17"/>
  <c r="C14" i="23"/>
  <c r="C16" i="23"/>
  <c r="C15" i="23"/>
  <c r="L16" i="11" s="1"/>
  <c r="L15" i="11"/>
  <c r="C15" i="35"/>
  <c r="L28" i="11" s="1"/>
  <c r="L6" i="11"/>
  <c r="L18" i="11"/>
  <c r="L5" i="11"/>
  <c r="C14" i="35"/>
  <c r="P28" i="11"/>
  <c r="P27" i="11"/>
  <c r="P26" i="11"/>
  <c r="P24" i="11"/>
  <c r="P25" i="11"/>
  <c r="P23" i="11"/>
  <c r="P22" i="11"/>
  <c r="P21" i="11"/>
  <c r="P20" i="11"/>
  <c r="P19" i="11"/>
  <c r="P18" i="11"/>
  <c r="P17" i="11"/>
  <c r="P16" i="11"/>
  <c r="P15" i="11"/>
  <c r="P14" i="11"/>
  <c r="P13" i="11"/>
  <c r="P12" i="11"/>
  <c r="P11" i="11"/>
  <c r="P10" i="11"/>
  <c r="P9" i="11"/>
  <c r="P8" i="11"/>
  <c r="P7" i="11"/>
  <c r="P6" i="11"/>
  <c r="P5" i="11"/>
  <c r="P4" i="11"/>
  <c r="F11" i="38" l="1"/>
  <c r="F12" i="38"/>
  <c r="F23" i="38"/>
  <c r="F25" i="38"/>
  <c r="F26" i="38"/>
  <c r="F27" i="38"/>
  <c r="F28" i="38"/>
  <c r="F29" i="38"/>
  <c r="O6" i="11"/>
  <c r="O7" i="11"/>
  <c r="O8" i="11"/>
  <c r="O9" i="11"/>
  <c r="F13" i="38"/>
  <c r="O11" i="11"/>
  <c r="O12" i="11"/>
  <c r="O13" i="11"/>
  <c r="O14" i="11"/>
  <c r="F18" i="38"/>
  <c r="O16" i="11"/>
  <c r="O17" i="11"/>
  <c r="O18" i="11"/>
  <c r="F22" i="38"/>
  <c r="O20" i="11"/>
  <c r="O21" i="11"/>
  <c r="O22" i="11"/>
  <c r="O23" i="11"/>
  <c r="O24" i="11"/>
  <c r="O25" i="11"/>
  <c r="O26" i="11"/>
  <c r="O27" i="11"/>
  <c r="O28" i="11"/>
  <c r="F8" i="38"/>
  <c r="M4" i="11"/>
  <c r="M5" i="11"/>
  <c r="M6" i="11"/>
  <c r="M7" i="11"/>
  <c r="M8" i="11"/>
  <c r="M9" i="11"/>
  <c r="M10" i="11"/>
  <c r="M11" i="11"/>
  <c r="M12" i="11"/>
  <c r="M13" i="11"/>
  <c r="M14" i="11"/>
  <c r="M15" i="11"/>
  <c r="M16" i="11"/>
  <c r="M17" i="11"/>
  <c r="M18" i="11"/>
  <c r="M19" i="11"/>
  <c r="M20" i="11"/>
  <c r="M21" i="11"/>
  <c r="M22" i="11"/>
  <c r="M23" i="11"/>
  <c r="M24" i="11"/>
  <c r="M25" i="11"/>
  <c r="M26" i="11"/>
  <c r="M27" i="11"/>
  <c r="M28" i="11"/>
  <c r="G7" i="38"/>
  <c r="G8" i="38"/>
  <c r="G9" i="38"/>
  <c r="G10" i="38"/>
  <c r="G11" i="38"/>
  <c r="G12" i="38"/>
  <c r="G13" i="38"/>
  <c r="G14" i="38"/>
  <c r="G15" i="38"/>
  <c r="G16" i="38"/>
  <c r="G17" i="38"/>
  <c r="G18" i="38"/>
  <c r="G19" i="38"/>
  <c r="G20" i="38"/>
  <c r="G21" i="38"/>
  <c r="G22" i="38"/>
  <c r="G23" i="38"/>
  <c r="G24" i="38"/>
  <c r="G25" i="38"/>
  <c r="G26" i="38"/>
  <c r="G27" i="38"/>
  <c r="G28" i="38"/>
  <c r="G29" i="38"/>
  <c r="G30" i="38"/>
  <c r="G31" i="38"/>
  <c r="C7" i="38"/>
  <c r="C8" i="38"/>
  <c r="C9" i="38"/>
  <c r="C10" i="38"/>
  <c r="C11" i="38"/>
  <c r="C12" i="38"/>
  <c r="C13" i="38"/>
  <c r="C14" i="38"/>
  <c r="C15" i="38"/>
  <c r="C16" i="38"/>
  <c r="C17" i="38"/>
  <c r="C18" i="38"/>
  <c r="C19" i="38"/>
  <c r="C20" i="38"/>
  <c r="C21" i="38"/>
  <c r="C22" i="38"/>
  <c r="C23" i="38"/>
  <c r="C24" i="38"/>
  <c r="C25" i="38"/>
  <c r="C26" i="38"/>
  <c r="C27" i="38"/>
  <c r="C28" i="38"/>
  <c r="C29" i="38"/>
  <c r="C30" i="38"/>
  <c r="C31" i="38"/>
  <c r="J5" i="11"/>
  <c r="J6" i="11"/>
  <c r="J7" i="11"/>
  <c r="J8" i="11"/>
  <c r="J9" i="11"/>
  <c r="J10" i="11"/>
  <c r="J11" i="11"/>
  <c r="J12" i="11"/>
  <c r="J13" i="11"/>
  <c r="J14" i="11"/>
  <c r="J15" i="11"/>
  <c r="J16" i="11"/>
  <c r="J17" i="11"/>
  <c r="J18" i="11"/>
  <c r="J19" i="11"/>
  <c r="J20" i="11"/>
  <c r="J21" i="11"/>
  <c r="J22" i="11"/>
  <c r="J23" i="11"/>
  <c r="J24" i="11"/>
  <c r="J25" i="11"/>
  <c r="J26" i="11"/>
  <c r="J27" i="11"/>
  <c r="J28" i="11"/>
  <c r="L7" i="1"/>
  <c r="C16" i="1" l="1"/>
  <c r="C14" i="1"/>
  <c r="F10" i="38"/>
  <c r="F9" i="38"/>
  <c r="F31" i="38"/>
  <c r="F30" i="38"/>
  <c r="F24" i="38"/>
  <c r="F17" i="38"/>
  <c r="O10" i="11"/>
  <c r="F15" i="38"/>
  <c r="F14" i="38"/>
  <c r="F16" i="38"/>
  <c r="F21" i="38"/>
  <c r="F20" i="38"/>
  <c r="O5" i="11"/>
  <c r="F19" i="38"/>
  <c r="O19" i="11"/>
  <c r="O15" i="11"/>
  <c r="L5" i="1"/>
  <c r="C15" i="1" s="1"/>
  <c r="D9" i="38"/>
  <c r="D10" i="38"/>
  <c r="D11" i="38"/>
  <c r="D12" i="38"/>
  <c r="D13" i="38"/>
  <c r="D14" i="38"/>
  <c r="D15" i="38"/>
  <c r="D16" i="38"/>
  <c r="D17" i="38"/>
  <c r="D18" i="38"/>
  <c r="D19" i="38"/>
  <c r="D20" i="38"/>
  <c r="D21" i="38"/>
  <c r="D22" i="38"/>
  <c r="D23" i="38"/>
  <c r="D24" i="38"/>
  <c r="D25" i="38"/>
  <c r="D26" i="38"/>
  <c r="D27" i="38"/>
  <c r="D28" i="38"/>
  <c r="D29" i="38"/>
  <c r="D30" i="38"/>
  <c r="D31" i="38"/>
  <c r="D8" i="38"/>
  <c r="R4" i="11"/>
  <c r="O4" i="11" l="1"/>
  <c r="F7" i="38"/>
  <c r="D7" i="38"/>
  <c r="F35" i="1"/>
  <c r="F36" i="1"/>
  <c r="F37" i="1"/>
  <c r="F38" i="1"/>
  <c r="F39" i="1"/>
  <c r="F40" i="1"/>
  <c r="F41" i="1"/>
  <c r="F42" i="1"/>
  <c r="F43" i="1"/>
  <c r="F44" i="1"/>
  <c r="F62" i="1"/>
  <c r="F63" i="1"/>
  <c r="F64" i="1"/>
  <c r="F65" i="1"/>
  <c r="F66" i="1"/>
  <c r="F67" i="1"/>
  <c r="F68" i="1"/>
  <c r="F69" i="1"/>
  <c r="F70" i="1"/>
  <c r="F71" i="1"/>
  <c r="F89" i="1"/>
  <c r="F90" i="1"/>
  <c r="F91" i="1"/>
  <c r="F92" i="1"/>
  <c r="F93" i="1"/>
  <c r="F94" i="1"/>
  <c r="F95" i="1"/>
  <c r="F96" i="1"/>
  <c r="F97" i="1"/>
  <c r="F98" i="1"/>
  <c r="F133" i="1"/>
  <c r="C205" i="1" s="1"/>
  <c r="F163" i="1"/>
  <c r="C206" i="1" s="1"/>
  <c r="D178" i="1"/>
  <c r="D179" i="1"/>
  <c r="D180" i="1"/>
  <c r="D181" i="1"/>
  <c r="D182" i="1"/>
  <c r="D183" i="1"/>
  <c r="D184" i="1"/>
  <c r="D185" i="1"/>
  <c r="D186" i="1"/>
  <c r="D187" i="1"/>
  <c r="F221" i="1"/>
  <c r="L4" i="11" l="1"/>
  <c r="F72" i="1"/>
  <c r="F45" i="1"/>
  <c r="D188" i="1"/>
  <c r="C207" i="1" s="1"/>
  <c r="C202" i="1" l="1"/>
  <c r="F36" i="15" l="1"/>
  <c r="I31" i="38" l="1"/>
  <c r="I30" i="38"/>
  <c r="I29" i="38"/>
  <c r="I28" i="38"/>
  <c r="I27" i="38"/>
  <c r="I26" i="38"/>
  <c r="I25" i="38"/>
  <c r="I24" i="38"/>
  <c r="I23" i="38"/>
  <c r="I22" i="38"/>
  <c r="I21" i="38"/>
  <c r="I20" i="38"/>
  <c r="I19" i="38"/>
  <c r="I18" i="38"/>
  <c r="I17" i="38"/>
  <c r="I16" i="38"/>
  <c r="I15" i="38"/>
  <c r="I14" i="38"/>
  <c r="I13" i="38"/>
  <c r="I12" i="38"/>
  <c r="I11" i="38"/>
  <c r="I10" i="38"/>
  <c r="I9" i="38"/>
  <c r="I8" i="38"/>
  <c r="I7" i="38"/>
  <c r="R28" i="11"/>
  <c r="R27" i="11"/>
  <c r="R26" i="11"/>
  <c r="R25" i="11"/>
  <c r="R24" i="11"/>
  <c r="R23" i="11"/>
  <c r="R22" i="11"/>
  <c r="R21" i="11"/>
  <c r="R20" i="11"/>
  <c r="R19" i="11"/>
  <c r="R18" i="11"/>
  <c r="R17" i="11"/>
  <c r="R16" i="11"/>
  <c r="R15" i="11"/>
  <c r="R14" i="11"/>
  <c r="R13" i="11"/>
  <c r="R12" i="11"/>
  <c r="R11" i="11"/>
  <c r="R10" i="11"/>
  <c r="R9" i="11"/>
  <c r="R8" i="11"/>
  <c r="R7" i="11"/>
  <c r="R6" i="11"/>
  <c r="R5" i="11"/>
  <c r="AC15" i="11"/>
  <c r="B186" i="3" l="1"/>
  <c r="B185" i="3"/>
  <c r="B184" i="3"/>
  <c r="B183" i="3"/>
  <c r="B182" i="3"/>
  <c r="B181" i="3"/>
  <c r="B180" i="3"/>
  <c r="B179" i="3"/>
  <c r="B178" i="3"/>
  <c r="B177" i="3"/>
  <c r="B176" i="3"/>
  <c r="B175" i="3"/>
  <c r="B174" i="3"/>
  <c r="B173" i="3"/>
  <c r="B172" i="3"/>
  <c r="B171" i="3"/>
  <c r="B170" i="3"/>
  <c r="B169" i="3"/>
  <c r="B168" i="3"/>
  <c r="B167" i="3"/>
  <c r="B166" i="3"/>
  <c r="B165" i="3"/>
  <c r="B164" i="3"/>
  <c r="B163" i="3"/>
  <c r="B162" i="3"/>
  <c r="N4" i="11" l="1"/>
  <c r="E21" i="38"/>
  <c r="E11" i="38"/>
  <c r="N18" i="11"/>
  <c r="E27" i="38"/>
  <c r="N11" i="11"/>
  <c r="N24" i="11"/>
  <c r="E18" i="38"/>
  <c r="E13" i="38"/>
  <c r="E24" i="38"/>
  <c r="E10" i="38"/>
  <c r="N17" i="11"/>
  <c r="N26" i="11"/>
  <c r="N5" i="11"/>
  <c r="E19" i="38"/>
  <c r="E23" i="38"/>
  <c r="N23" i="11"/>
  <c r="E17" i="38"/>
  <c r="N12" i="11"/>
  <c r="E12" i="38"/>
  <c r="N15" i="11"/>
  <c r="E31" i="38"/>
  <c r="E14" i="38"/>
  <c r="N10" i="11"/>
  <c r="N27" i="11"/>
  <c r="N8" i="11"/>
  <c r="N9" i="11"/>
  <c r="N16" i="11"/>
  <c r="E26" i="38"/>
  <c r="E9" i="38"/>
  <c r="E30" i="38"/>
  <c r="N6" i="11"/>
  <c r="N22" i="11"/>
  <c r="N19" i="11"/>
  <c r="E22" i="38"/>
  <c r="E8" i="38"/>
  <c r="E15" i="38"/>
  <c r="E7" i="38"/>
  <c r="N28" i="11"/>
  <c r="N20" i="11"/>
  <c r="E20" i="38"/>
  <c r="N7" i="11"/>
  <c r="E25" i="38"/>
  <c r="N13" i="11"/>
  <c r="N21" i="11"/>
  <c r="E29" i="38"/>
  <c r="E16" i="38"/>
  <c r="N14" i="11"/>
  <c r="E28" i="38"/>
  <c r="N25" i="11"/>
  <c r="H28" i="11" l="1"/>
  <c r="H27" i="11"/>
  <c r="H26" i="11"/>
  <c r="H25" i="11"/>
  <c r="H24" i="11"/>
  <c r="H23" i="11"/>
  <c r="H22" i="11"/>
  <c r="H21" i="11"/>
  <c r="H20" i="11"/>
  <c r="H19" i="11"/>
  <c r="H18" i="11"/>
  <c r="H17" i="11"/>
  <c r="H16" i="11"/>
  <c r="H15" i="11"/>
  <c r="H14" i="11"/>
  <c r="H13" i="11"/>
  <c r="H12" i="11"/>
  <c r="H11" i="11"/>
  <c r="H10" i="11"/>
  <c r="H9" i="11"/>
  <c r="H8" i="11"/>
  <c r="H7" i="11"/>
  <c r="H6" i="11"/>
  <c r="H5" i="11"/>
  <c r="H4" i="11"/>
  <c r="T32" i="38"/>
  <c r="R32" i="38"/>
  <c r="Y32" i="38" l="1"/>
  <c r="F133" i="23"/>
  <c r="F221" i="35" l="1"/>
  <c r="F221" i="34"/>
  <c r="F221" i="33"/>
  <c r="F221" i="32"/>
  <c r="F221" i="31"/>
  <c r="F221" i="30"/>
  <c r="F221" i="29"/>
  <c r="F221" i="28"/>
  <c r="F221" i="27"/>
  <c r="F221" i="26"/>
  <c r="F221" i="25"/>
  <c r="F221" i="24"/>
  <c r="F221" i="23"/>
  <c r="F221" i="22"/>
  <c r="F221" i="21"/>
  <c r="F221" i="20"/>
  <c r="F221" i="19"/>
  <c r="F221" i="18"/>
  <c r="F221" i="17"/>
  <c r="F221" i="16"/>
  <c r="F221" i="13"/>
  <c r="F221" i="14"/>
  <c r="F221" i="15"/>
  <c r="F221" i="12"/>
  <c r="F163" i="35" l="1"/>
  <c r="F133" i="35"/>
  <c r="F163" i="34"/>
  <c r="F133" i="34"/>
  <c r="F163" i="33"/>
  <c r="F133" i="33"/>
  <c r="F163" i="32"/>
  <c r="F133" i="32"/>
  <c r="F163" i="31"/>
  <c r="F133" i="31"/>
  <c r="F163" i="30"/>
  <c r="F133" i="30"/>
  <c r="F163" i="29"/>
  <c r="F133" i="29"/>
  <c r="F163" i="28"/>
  <c r="F133" i="28"/>
  <c r="F163" i="27"/>
  <c r="F133" i="27"/>
  <c r="F163" i="26"/>
  <c r="F133" i="26"/>
  <c r="F163" i="25"/>
  <c r="F133" i="25"/>
  <c r="F163" i="24"/>
  <c r="F133" i="24"/>
  <c r="F163" i="23"/>
  <c r="F163" i="22"/>
  <c r="F133" i="22"/>
  <c r="F163" i="21"/>
  <c r="F133" i="21"/>
  <c r="F163" i="20"/>
  <c r="F133" i="20"/>
  <c r="F163" i="19"/>
  <c r="F133" i="19"/>
  <c r="F163" i="18"/>
  <c r="F133" i="18"/>
  <c r="F163" i="17"/>
  <c r="F133" i="17"/>
  <c r="F163" i="16"/>
  <c r="F133" i="16"/>
  <c r="F163" i="13" l="1"/>
  <c r="F133" i="13"/>
  <c r="F163" i="14"/>
  <c r="F133" i="14"/>
  <c r="F163" i="15" l="1"/>
  <c r="F133" i="15"/>
  <c r="F163" i="12"/>
  <c r="F133" i="12"/>
  <c r="B31" i="38" l="1"/>
  <c r="B30" i="38"/>
  <c r="B29" i="38"/>
  <c r="B28" i="38"/>
  <c r="B27" i="38"/>
  <c r="B26" i="38"/>
  <c r="B25" i="38"/>
  <c r="B24" i="38"/>
  <c r="B23" i="38"/>
  <c r="B22" i="38"/>
  <c r="B21" i="38"/>
  <c r="B20" i="38"/>
  <c r="B19" i="38"/>
  <c r="B18" i="38"/>
  <c r="B17" i="38"/>
  <c r="B16" i="38"/>
  <c r="B15" i="38"/>
  <c r="B14" i="38"/>
  <c r="B13" i="38"/>
  <c r="B12" i="38"/>
  <c r="B11" i="38"/>
  <c r="B10" i="38"/>
  <c r="B9" i="38"/>
  <c r="B8" i="38"/>
  <c r="B7" i="38"/>
  <c r="I28" i="11"/>
  <c r="I27" i="11"/>
  <c r="I26" i="11"/>
  <c r="I25" i="11"/>
  <c r="I24" i="11"/>
  <c r="I23" i="11"/>
  <c r="I22" i="11"/>
  <c r="I21" i="11"/>
  <c r="I20" i="11"/>
  <c r="I19" i="11"/>
  <c r="I18" i="11"/>
  <c r="I17" i="11"/>
  <c r="I16" i="11"/>
  <c r="I15" i="11"/>
  <c r="I14" i="11"/>
  <c r="I13" i="11"/>
  <c r="I12" i="11"/>
  <c r="I11" i="11"/>
  <c r="I10" i="11"/>
  <c r="I9" i="11"/>
  <c r="I8" i="11"/>
  <c r="I7" i="11"/>
  <c r="I6" i="11"/>
  <c r="I5" i="11"/>
  <c r="I4" i="11"/>
  <c r="Z8" i="38" l="1"/>
  <c r="X8" i="38"/>
  <c r="Z9" i="38"/>
  <c r="X9" i="38"/>
  <c r="Z10" i="38"/>
  <c r="X10" i="38"/>
  <c r="Z11" i="38"/>
  <c r="X11" i="38"/>
  <c r="Z12" i="38"/>
  <c r="X12" i="38"/>
  <c r="Z13" i="38"/>
  <c r="X13" i="38"/>
  <c r="Z14" i="38"/>
  <c r="X14" i="38"/>
  <c r="Z15" i="38"/>
  <c r="X15" i="38"/>
  <c r="Z16" i="38"/>
  <c r="X16" i="38"/>
  <c r="Z17" i="38"/>
  <c r="X17" i="38"/>
  <c r="Z18" i="38"/>
  <c r="X18" i="38"/>
  <c r="Z19" i="38"/>
  <c r="X19" i="38"/>
  <c r="Z20" i="38"/>
  <c r="X20" i="38"/>
  <c r="Z21" i="38"/>
  <c r="X21" i="38"/>
  <c r="Z22" i="38"/>
  <c r="X22" i="38"/>
  <c r="Z23" i="38"/>
  <c r="X23" i="38"/>
  <c r="Z24" i="38"/>
  <c r="X24" i="38"/>
  <c r="Z25" i="38"/>
  <c r="X25" i="38"/>
  <c r="Z26" i="38"/>
  <c r="X26" i="38"/>
  <c r="Z27" i="38"/>
  <c r="X27" i="38"/>
  <c r="Z28" i="38"/>
  <c r="X28" i="38"/>
  <c r="Z29" i="38"/>
  <c r="X29" i="38"/>
  <c r="Z30" i="38"/>
  <c r="X30" i="38"/>
  <c r="Z31" i="38"/>
  <c r="X31" i="38"/>
  <c r="X7" i="38"/>
  <c r="Z7" i="38"/>
  <c r="D19" i="11"/>
  <c r="C19" i="11"/>
  <c r="D18" i="11"/>
  <c r="C18" i="11"/>
  <c r="D17" i="11"/>
  <c r="C17" i="11"/>
  <c r="D16" i="11"/>
  <c r="C16" i="11"/>
  <c r="D15" i="11"/>
  <c r="C15" i="11"/>
  <c r="D14" i="11"/>
  <c r="C14" i="11"/>
  <c r="E13" i="11"/>
  <c r="D13" i="11"/>
  <c r="C13" i="11"/>
  <c r="D12" i="11"/>
  <c r="C12" i="11"/>
  <c r="D11" i="11"/>
  <c r="C11" i="11"/>
  <c r="D10" i="11"/>
  <c r="C10" i="11"/>
  <c r="D9" i="11"/>
  <c r="C9" i="11"/>
  <c r="D8" i="11"/>
  <c r="C8" i="11"/>
  <c r="D7" i="11"/>
  <c r="C7" i="11"/>
  <c r="D6" i="11"/>
  <c r="C6" i="11"/>
  <c r="D5" i="11"/>
  <c r="C5" i="11"/>
  <c r="D4" i="11"/>
  <c r="C4" i="11"/>
  <c r="D2" i="38" l="1"/>
  <c r="L2" i="11"/>
  <c r="B4" i="10"/>
  <c r="B2" i="36"/>
  <c r="P32" i="38"/>
  <c r="N32" i="38"/>
  <c r="L32" i="38"/>
  <c r="E28" i="11" l="1"/>
  <c r="D28" i="11"/>
  <c r="C28" i="11"/>
  <c r="B28" i="11"/>
  <c r="A28" i="11"/>
  <c r="E27" i="11"/>
  <c r="D27" i="11"/>
  <c r="C27" i="11"/>
  <c r="B27" i="11"/>
  <c r="A27" i="11"/>
  <c r="E26" i="11"/>
  <c r="D26" i="11"/>
  <c r="C26" i="11"/>
  <c r="B26" i="11"/>
  <c r="A26" i="11"/>
  <c r="E25" i="11"/>
  <c r="D25" i="11"/>
  <c r="C25" i="11"/>
  <c r="B25" i="11"/>
  <c r="A25" i="11"/>
  <c r="E24" i="11"/>
  <c r="D24" i="11"/>
  <c r="C24" i="11"/>
  <c r="B24" i="11"/>
  <c r="A24" i="11"/>
  <c r="E23" i="11"/>
  <c r="D23" i="11"/>
  <c r="C23" i="11"/>
  <c r="B23" i="11"/>
  <c r="A23" i="11"/>
  <c r="E22" i="11"/>
  <c r="D22" i="11"/>
  <c r="C22" i="11"/>
  <c r="B22" i="11"/>
  <c r="A22" i="11"/>
  <c r="E21" i="11"/>
  <c r="D21" i="11"/>
  <c r="C21" i="11"/>
  <c r="B21" i="11"/>
  <c r="A21" i="11"/>
  <c r="E20" i="11"/>
  <c r="D20" i="11"/>
  <c r="C20" i="11"/>
  <c r="B20" i="11"/>
  <c r="A20" i="11"/>
  <c r="E19" i="11"/>
  <c r="B19" i="11"/>
  <c r="A19" i="11"/>
  <c r="E18" i="11"/>
  <c r="B18" i="11"/>
  <c r="A18" i="11"/>
  <c r="E17" i="11"/>
  <c r="B17" i="11"/>
  <c r="A17" i="11"/>
  <c r="E16" i="11"/>
  <c r="B16" i="11"/>
  <c r="A16" i="11"/>
  <c r="E15" i="11"/>
  <c r="B15" i="11"/>
  <c r="A15" i="11"/>
  <c r="E14" i="11"/>
  <c r="B14" i="11"/>
  <c r="A14" i="11"/>
  <c r="B13" i="11"/>
  <c r="A13" i="11"/>
  <c r="E12" i="11"/>
  <c r="B12" i="11"/>
  <c r="A12" i="11"/>
  <c r="E11" i="11"/>
  <c r="B11" i="11"/>
  <c r="A11" i="11"/>
  <c r="E10" i="11"/>
  <c r="B10" i="11"/>
  <c r="A10" i="11"/>
  <c r="E9" i="11"/>
  <c r="B9" i="11"/>
  <c r="A9" i="11"/>
  <c r="E8" i="11"/>
  <c r="B8" i="11"/>
  <c r="A8" i="11"/>
  <c r="E7" i="11"/>
  <c r="B7" i="11"/>
  <c r="A7" i="11"/>
  <c r="E6" i="11"/>
  <c r="B6" i="11"/>
  <c r="A6" i="11"/>
  <c r="E5" i="11"/>
  <c r="B5" i="11"/>
  <c r="A5" i="11"/>
  <c r="E4" i="11"/>
  <c r="B4" i="11"/>
  <c r="A4" i="11"/>
  <c r="H7" i="36" l="1"/>
  <c r="H8" i="36"/>
  <c r="K8" i="36" s="1"/>
  <c r="H9" i="36"/>
  <c r="K9" i="36" s="1"/>
  <c r="H10" i="36"/>
  <c r="K10" i="36" s="1"/>
  <c r="H11" i="36"/>
  <c r="K11" i="36" s="1"/>
  <c r="H12" i="36"/>
  <c r="K12" i="36" s="1"/>
  <c r="H13" i="36"/>
  <c r="K13" i="36" s="1"/>
  <c r="H14" i="36"/>
  <c r="K14" i="36" s="1"/>
  <c r="H6" i="36"/>
  <c r="K6" i="36" s="1"/>
  <c r="K7" i="36" l="1"/>
  <c r="AB28" i="11" l="1"/>
  <c r="D187" i="35"/>
  <c r="K187" i="35" s="1"/>
  <c r="D186" i="35"/>
  <c r="K186" i="35" s="1"/>
  <c r="D185" i="35"/>
  <c r="K185" i="35" s="1"/>
  <c r="D184" i="35"/>
  <c r="K184" i="35" s="1"/>
  <c r="D183" i="35"/>
  <c r="K183" i="35" s="1"/>
  <c r="D182" i="35"/>
  <c r="K182" i="35" s="1"/>
  <c r="D181" i="35"/>
  <c r="K181" i="35" s="1"/>
  <c r="D180" i="35"/>
  <c r="K180" i="35" s="1"/>
  <c r="D179" i="35"/>
  <c r="K179" i="35" s="1"/>
  <c r="D178" i="35"/>
  <c r="D188" i="35" s="1"/>
  <c r="C206" i="35"/>
  <c r="Y28" i="11" s="1"/>
  <c r="K162" i="35"/>
  <c r="K161" i="35"/>
  <c r="K160" i="35"/>
  <c r="K159" i="35"/>
  <c r="K158" i="35"/>
  <c r="K157" i="35"/>
  <c r="K156" i="35"/>
  <c r="K155" i="35"/>
  <c r="K154" i="35"/>
  <c r="K153" i="35"/>
  <c r="K152" i="35"/>
  <c r="K151" i="35"/>
  <c r="K150" i="35"/>
  <c r="K149" i="35"/>
  <c r="K132" i="35"/>
  <c r="K131" i="35"/>
  <c r="K130" i="35"/>
  <c r="K129" i="35"/>
  <c r="K128" i="35"/>
  <c r="K127" i="35"/>
  <c r="K126" i="35"/>
  <c r="K125" i="35"/>
  <c r="K124" i="35"/>
  <c r="K123" i="35"/>
  <c r="K122" i="35"/>
  <c r="K121" i="35"/>
  <c r="F98" i="35"/>
  <c r="G98" i="35" s="1"/>
  <c r="I98" i="35" s="1"/>
  <c r="K98" i="35" s="1"/>
  <c r="F97" i="35"/>
  <c r="G97" i="35" s="1"/>
  <c r="I97" i="35" s="1"/>
  <c r="K97" i="35" s="1"/>
  <c r="F96" i="35"/>
  <c r="G96" i="35" s="1"/>
  <c r="I96" i="35" s="1"/>
  <c r="K96" i="35" s="1"/>
  <c r="F95" i="35"/>
  <c r="G95" i="35" s="1"/>
  <c r="I95" i="35" s="1"/>
  <c r="K95" i="35" s="1"/>
  <c r="F94" i="35"/>
  <c r="G94" i="35" s="1"/>
  <c r="I94" i="35" s="1"/>
  <c r="K94" i="35" s="1"/>
  <c r="F93" i="35"/>
  <c r="G93" i="35" s="1"/>
  <c r="I93" i="35" s="1"/>
  <c r="K93" i="35" s="1"/>
  <c r="F92" i="35"/>
  <c r="G92" i="35" s="1"/>
  <c r="I92" i="35" s="1"/>
  <c r="K92" i="35" s="1"/>
  <c r="F91" i="35"/>
  <c r="G91" i="35" s="1"/>
  <c r="I91" i="35" s="1"/>
  <c r="K91" i="35" s="1"/>
  <c r="F90" i="35"/>
  <c r="G90" i="35" s="1"/>
  <c r="I90" i="35" s="1"/>
  <c r="K90" i="35" s="1"/>
  <c r="F89" i="35"/>
  <c r="G89" i="35" s="1"/>
  <c r="I89" i="35" s="1"/>
  <c r="F71" i="35"/>
  <c r="K71" i="35" s="1"/>
  <c r="F70" i="35"/>
  <c r="K70" i="35" s="1"/>
  <c r="F69" i="35"/>
  <c r="K69" i="35" s="1"/>
  <c r="F68" i="35"/>
  <c r="K68" i="35" s="1"/>
  <c r="F67" i="35"/>
  <c r="K67" i="35" s="1"/>
  <c r="F66" i="35"/>
  <c r="K66" i="35" s="1"/>
  <c r="F65" i="35"/>
  <c r="K65" i="35" s="1"/>
  <c r="F64" i="35"/>
  <c r="K64" i="35" s="1"/>
  <c r="F63" i="35"/>
  <c r="K63" i="35" s="1"/>
  <c r="F62" i="35"/>
  <c r="F44" i="35"/>
  <c r="K44" i="35" s="1"/>
  <c r="F43" i="35"/>
  <c r="K43" i="35" s="1"/>
  <c r="F42" i="35"/>
  <c r="K42" i="35" s="1"/>
  <c r="F41" i="35"/>
  <c r="K41" i="35" s="1"/>
  <c r="F40" i="35"/>
  <c r="K40" i="35" s="1"/>
  <c r="F39" i="35"/>
  <c r="K39" i="35" s="1"/>
  <c r="F38" i="35"/>
  <c r="K38" i="35" s="1"/>
  <c r="F37" i="35"/>
  <c r="K37" i="35" s="1"/>
  <c r="F36" i="35"/>
  <c r="K36" i="35" s="1"/>
  <c r="F35" i="35"/>
  <c r="F45" i="35" s="1"/>
  <c r="AB27" i="11"/>
  <c r="D187" i="34"/>
  <c r="K187" i="34" s="1"/>
  <c r="D186" i="34"/>
  <c r="K186" i="34" s="1"/>
  <c r="D185" i="34"/>
  <c r="K185" i="34" s="1"/>
  <c r="D184" i="34"/>
  <c r="K184" i="34" s="1"/>
  <c r="D183" i="34"/>
  <c r="K183" i="34" s="1"/>
  <c r="D182" i="34"/>
  <c r="K182" i="34" s="1"/>
  <c r="D181" i="34"/>
  <c r="K181" i="34" s="1"/>
  <c r="D180" i="34"/>
  <c r="K180" i="34" s="1"/>
  <c r="D179" i="34"/>
  <c r="K179" i="34" s="1"/>
  <c r="D178" i="34"/>
  <c r="C206" i="34"/>
  <c r="Y27" i="11" s="1"/>
  <c r="K162" i="34"/>
  <c r="K161" i="34"/>
  <c r="K160" i="34"/>
  <c r="K159" i="34"/>
  <c r="K158" i="34"/>
  <c r="K157" i="34"/>
  <c r="K156" i="34"/>
  <c r="K155" i="34"/>
  <c r="K154" i="34"/>
  <c r="K153" i="34"/>
  <c r="K152" i="34"/>
  <c r="K151" i="34"/>
  <c r="K150" i="34"/>
  <c r="K149" i="34"/>
  <c r="K132" i="34"/>
  <c r="K131" i="34"/>
  <c r="K130" i="34"/>
  <c r="K129" i="34"/>
  <c r="K128" i="34"/>
  <c r="K127" i="34"/>
  <c r="K126" i="34"/>
  <c r="K125" i="34"/>
  <c r="K124" i="34"/>
  <c r="K123" i="34"/>
  <c r="K122" i="34"/>
  <c r="K121" i="34"/>
  <c r="F98" i="34"/>
  <c r="G98" i="34" s="1"/>
  <c r="I98" i="34" s="1"/>
  <c r="K98" i="34" s="1"/>
  <c r="F97" i="34"/>
  <c r="G97" i="34" s="1"/>
  <c r="I97" i="34" s="1"/>
  <c r="K97" i="34" s="1"/>
  <c r="F96" i="34"/>
  <c r="G96" i="34" s="1"/>
  <c r="I96" i="34" s="1"/>
  <c r="K96" i="34" s="1"/>
  <c r="F95" i="34"/>
  <c r="G95" i="34" s="1"/>
  <c r="I95" i="34" s="1"/>
  <c r="K95" i="34" s="1"/>
  <c r="F94" i="34"/>
  <c r="G94" i="34" s="1"/>
  <c r="I94" i="34" s="1"/>
  <c r="K94" i="34" s="1"/>
  <c r="F93" i="34"/>
  <c r="G93" i="34" s="1"/>
  <c r="I93" i="34" s="1"/>
  <c r="K93" i="34" s="1"/>
  <c r="F92" i="34"/>
  <c r="G92" i="34" s="1"/>
  <c r="I92" i="34" s="1"/>
  <c r="K92" i="34" s="1"/>
  <c r="F91" i="34"/>
  <c r="G91" i="34" s="1"/>
  <c r="I91" i="34" s="1"/>
  <c r="K91" i="34" s="1"/>
  <c r="F90" i="34"/>
  <c r="G90" i="34" s="1"/>
  <c r="I90" i="34" s="1"/>
  <c r="K90" i="34" s="1"/>
  <c r="F89" i="34"/>
  <c r="G89" i="34" s="1"/>
  <c r="I89" i="34" s="1"/>
  <c r="F71" i="34"/>
  <c r="K71" i="34" s="1"/>
  <c r="F70" i="34"/>
  <c r="K70" i="34" s="1"/>
  <c r="F69" i="34"/>
  <c r="K69" i="34" s="1"/>
  <c r="F68" i="34"/>
  <c r="K68" i="34" s="1"/>
  <c r="F67" i="34"/>
  <c r="K67" i="34" s="1"/>
  <c r="F66" i="34"/>
  <c r="K66" i="34" s="1"/>
  <c r="F65" i="34"/>
  <c r="K65" i="34" s="1"/>
  <c r="F64" i="34"/>
  <c r="K64" i="34" s="1"/>
  <c r="F63" i="34"/>
  <c r="K63" i="34" s="1"/>
  <c r="F62" i="34"/>
  <c r="F44" i="34"/>
  <c r="K44" i="34" s="1"/>
  <c r="F43" i="34"/>
  <c r="K43" i="34" s="1"/>
  <c r="F42" i="34"/>
  <c r="K42" i="34" s="1"/>
  <c r="F41" i="34"/>
  <c r="K41" i="34" s="1"/>
  <c r="F40" i="34"/>
  <c r="K40" i="34" s="1"/>
  <c r="F39" i="34"/>
  <c r="K39" i="34" s="1"/>
  <c r="F38" i="34"/>
  <c r="K38" i="34" s="1"/>
  <c r="F37" i="34"/>
  <c r="K37" i="34" s="1"/>
  <c r="F36" i="34"/>
  <c r="K36" i="34" s="1"/>
  <c r="F35" i="34"/>
  <c r="AB26" i="11"/>
  <c r="D187" i="33"/>
  <c r="K187" i="33" s="1"/>
  <c r="D186" i="33"/>
  <c r="K186" i="33" s="1"/>
  <c r="D185" i="33"/>
  <c r="K185" i="33" s="1"/>
  <c r="D184" i="33"/>
  <c r="K184" i="33" s="1"/>
  <c r="D183" i="33"/>
  <c r="K183" i="33" s="1"/>
  <c r="D182" i="33"/>
  <c r="K182" i="33" s="1"/>
  <c r="D181" i="33"/>
  <c r="K181" i="33" s="1"/>
  <c r="D180" i="33"/>
  <c r="K180" i="33" s="1"/>
  <c r="D179" i="33"/>
  <c r="K179" i="33" s="1"/>
  <c r="D178" i="33"/>
  <c r="C206" i="33"/>
  <c r="Y26" i="11" s="1"/>
  <c r="K162" i="33"/>
  <c r="K161" i="33"/>
  <c r="K160" i="33"/>
  <c r="K159" i="33"/>
  <c r="K158" i="33"/>
  <c r="K157" i="33"/>
  <c r="K156" i="33"/>
  <c r="K155" i="33"/>
  <c r="K154" i="33"/>
  <c r="K153" i="33"/>
  <c r="K152" i="33"/>
  <c r="K151" i="33"/>
  <c r="K150" i="33"/>
  <c r="K149" i="33"/>
  <c r="K132" i="33"/>
  <c r="K131" i="33"/>
  <c r="K130" i="33"/>
  <c r="K129" i="33"/>
  <c r="K128" i="33"/>
  <c r="K127" i="33"/>
  <c r="K126" i="33"/>
  <c r="K125" i="33"/>
  <c r="K124" i="33"/>
  <c r="K123" i="33"/>
  <c r="K122" i="33"/>
  <c r="K121" i="33"/>
  <c r="F98" i="33"/>
  <c r="G98" i="33" s="1"/>
  <c r="I98" i="33" s="1"/>
  <c r="K98" i="33" s="1"/>
  <c r="F97" i="33"/>
  <c r="G97" i="33" s="1"/>
  <c r="I97" i="33" s="1"/>
  <c r="K97" i="33" s="1"/>
  <c r="F96" i="33"/>
  <c r="G96" i="33" s="1"/>
  <c r="I96" i="33" s="1"/>
  <c r="K96" i="33" s="1"/>
  <c r="F95" i="33"/>
  <c r="G95" i="33" s="1"/>
  <c r="I95" i="33" s="1"/>
  <c r="K95" i="33" s="1"/>
  <c r="F94" i="33"/>
  <c r="G94" i="33" s="1"/>
  <c r="I94" i="33" s="1"/>
  <c r="K94" i="33" s="1"/>
  <c r="F93" i="33"/>
  <c r="G93" i="33" s="1"/>
  <c r="I93" i="33" s="1"/>
  <c r="K93" i="33" s="1"/>
  <c r="F92" i="33"/>
  <c r="G92" i="33" s="1"/>
  <c r="I92" i="33" s="1"/>
  <c r="K92" i="33" s="1"/>
  <c r="F91" i="33"/>
  <c r="G91" i="33" s="1"/>
  <c r="I91" i="33" s="1"/>
  <c r="K91" i="33" s="1"/>
  <c r="F90" i="33"/>
  <c r="G90" i="33" s="1"/>
  <c r="I90" i="33" s="1"/>
  <c r="K90" i="33" s="1"/>
  <c r="F89" i="33"/>
  <c r="G89" i="33" s="1"/>
  <c r="I89" i="33" s="1"/>
  <c r="F71" i="33"/>
  <c r="K71" i="33" s="1"/>
  <c r="F70" i="33"/>
  <c r="K70" i="33" s="1"/>
  <c r="F69" i="33"/>
  <c r="K69" i="33" s="1"/>
  <c r="F68" i="33"/>
  <c r="K68" i="33" s="1"/>
  <c r="F67" i="33"/>
  <c r="K67" i="33" s="1"/>
  <c r="F66" i="33"/>
  <c r="K66" i="33" s="1"/>
  <c r="F65" i="33"/>
  <c r="K65" i="33" s="1"/>
  <c r="F64" i="33"/>
  <c r="K64" i="33" s="1"/>
  <c r="F63" i="33"/>
  <c r="K63" i="33" s="1"/>
  <c r="F62" i="33"/>
  <c r="F44" i="33"/>
  <c r="K44" i="33" s="1"/>
  <c r="F43" i="33"/>
  <c r="K43" i="33" s="1"/>
  <c r="F42" i="33"/>
  <c r="K42" i="33" s="1"/>
  <c r="F41" i="33"/>
  <c r="K41" i="33" s="1"/>
  <c r="F40" i="33"/>
  <c r="K40" i="33" s="1"/>
  <c r="F39" i="33"/>
  <c r="K39" i="33" s="1"/>
  <c r="F38" i="33"/>
  <c r="K38" i="33" s="1"/>
  <c r="F37" i="33"/>
  <c r="K37" i="33" s="1"/>
  <c r="F36" i="33"/>
  <c r="K36" i="33" s="1"/>
  <c r="F35" i="33"/>
  <c r="AB25" i="11"/>
  <c r="D187" i="32"/>
  <c r="K187" i="32" s="1"/>
  <c r="D186" i="32"/>
  <c r="K186" i="32" s="1"/>
  <c r="D185" i="32"/>
  <c r="K185" i="32" s="1"/>
  <c r="D184" i="32"/>
  <c r="K184" i="32" s="1"/>
  <c r="D183" i="32"/>
  <c r="K183" i="32" s="1"/>
  <c r="D182" i="32"/>
  <c r="K182" i="32" s="1"/>
  <c r="D181" i="32"/>
  <c r="K181" i="32" s="1"/>
  <c r="D180" i="32"/>
  <c r="K180" i="32" s="1"/>
  <c r="D179" i="32"/>
  <c r="K179" i="32" s="1"/>
  <c r="D178" i="32"/>
  <c r="C206" i="32"/>
  <c r="Y25" i="11" s="1"/>
  <c r="K162" i="32"/>
  <c r="K161" i="32"/>
  <c r="K160" i="32"/>
  <c r="K159" i="32"/>
  <c r="K158" i="32"/>
  <c r="K157" i="32"/>
  <c r="K156" i="32"/>
  <c r="K155" i="32"/>
  <c r="K154" i="32"/>
  <c r="K153" i="32"/>
  <c r="K152" i="32"/>
  <c r="K151" i="32"/>
  <c r="K150" i="32"/>
  <c r="K149" i="32"/>
  <c r="K132" i="32"/>
  <c r="K131" i="32"/>
  <c r="K130" i="32"/>
  <c r="K129" i="32"/>
  <c r="K128" i="32"/>
  <c r="K127" i="32"/>
  <c r="K126" i="32"/>
  <c r="K125" i="32"/>
  <c r="K124" i="32"/>
  <c r="K123" i="32"/>
  <c r="K122" i="32"/>
  <c r="K121" i="32"/>
  <c r="F98" i="32"/>
  <c r="G98" i="32" s="1"/>
  <c r="I98" i="32" s="1"/>
  <c r="K98" i="32" s="1"/>
  <c r="F97" i="32"/>
  <c r="G97" i="32" s="1"/>
  <c r="I97" i="32" s="1"/>
  <c r="K97" i="32" s="1"/>
  <c r="F96" i="32"/>
  <c r="G96" i="32" s="1"/>
  <c r="I96" i="32" s="1"/>
  <c r="K96" i="32" s="1"/>
  <c r="F95" i="32"/>
  <c r="G95" i="32" s="1"/>
  <c r="I95" i="32" s="1"/>
  <c r="K95" i="32" s="1"/>
  <c r="F94" i="32"/>
  <c r="G94" i="32" s="1"/>
  <c r="I94" i="32" s="1"/>
  <c r="K94" i="32" s="1"/>
  <c r="F93" i="32"/>
  <c r="G93" i="32" s="1"/>
  <c r="I93" i="32" s="1"/>
  <c r="K93" i="32" s="1"/>
  <c r="F92" i="32"/>
  <c r="G92" i="32" s="1"/>
  <c r="I92" i="32" s="1"/>
  <c r="K92" i="32" s="1"/>
  <c r="F91" i="32"/>
  <c r="G91" i="32" s="1"/>
  <c r="I91" i="32" s="1"/>
  <c r="K91" i="32" s="1"/>
  <c r="F90" i="32"/>
  <c r="G90" i="32" s="1"/>
  <c r="I90" i="32" s="1"/>
  <c r="K90" i="32" s="1"/>
  <c r="F89" i="32"/>
  <c r="G89" i="32" s="1"/>
  <c r="I89" i="32" s="1"/>
  <c r="F71" i="32"/>
  <c r="K71" i="32" s="1"/>
  <c r="F70" i="32"/>
  <c r="K70" i="32" s="1"/>
  <c r="F69" i="32"/>
  <c r="K69" i="32" s="1"/>
  <c r="F68" i="32"/>
  <c r="K68" i="32" s="1"/>
  <c r="F67" i="32"/>
  <c r="K67" i="32" s="1"/>
  <c r="F66" i="32"/>
  <c r="K66" i="32" s="1"/>
  <c r="F65" i="32"/>
  <c r="K65" i="32" s="1"/>
  <c r="F64" i="32"/>
  <c r="K64" i="32" s="1"/>
  <c r="F63" i="32"/>
  <c r="K63" i="32" s="1"/>
  <c r="F62" i="32"/>
  <c r="F44" i="32"/>
  <c r="K44" i="32" s="1"/>
  <c r="F43" i="32"/>
  <c r="K43" i="32" s="1"/>
  <c r="F42" i="32"/>
  <c r="K42" i="32" s="1"/>
  <c r="F41" i="32"/>
  <c r="K41" i="32" s="1"/>
  <c r="F40" i="32"/>
  <c r="K40" i="32" s="1"/>
  <c r="F39" i="32"/>
  <c r="K39" i="32" s="1"/>
  <c r="F38" i="32"/>
  <c r="K38" i="32" s="1"/>
  <c r="F37" i="32"/>
  <c r="K37" i="32" s="1"/>
  <c r="F36" i="32"/>
  <c r="K36" i="32" s="1"/>
  <c r="F35" i="32"/>
  <c r="AB24" i="11"/>
  <c r="D187" i="31"/>
  <c r="K187" i="31" s="1"/>
  <c r="D186" i="31"/>
  <c r="K186" i="31" s="1"/>
  <c r="D185" i="31"/>
  <c r="K185" i="31" s="1"/>
  <c r="D184" i="31"/>
  <c r="K184" i="31" s="1"/>
  <c r="D183" i="31"/>
  <c r="K183" i="31" s="1"/>
  <c r="D182" i="31"/>
  <c r="K182" i="31" s="1"/>
  <c r="D181" i="31"/>
  <c r="K181" i="31" s="1"/>
  <c r="D180" i="31"/>
  <c r="K180" i="31" s="1"/>
  <c r="D179" i="31"/>
  <c r="K179" i="31" s="1"/>
  <c r="D178" i="31"/>
  <c r="C206" i="31"/>
  <c r="Y24" i="11" s="1"/>
  <c r="K162" i="31"/>
  <c r="K161" i="31"/>
  <c r="K160" i="31"/>
  <c r="K159" i="31"/>
  <c r="K158" i="31"/>
  <c r="K157" i="31"/>
  <c r="K156" i="31"/>
  <c r="K155" i="31"/>
  <c r="K154" i="31"/>
  <c r="K153" i="31"/>
  <c r="K152" i="31"/>
  <c r="K151" i="31"/>
  <c r="K150" i="31"/>
  <c r="K149" i="31"/>
  <c r="K132" i="31"/>
  <c r="K131" i="31"/>
  <c r="K130" i="31"/>
  <c r="K129" i="31"/>
  <c r="K128" i="31"/>
  <c r="K127" i="31"/>
  <c r="K126" i="31"/>
  <c r="K125" i="31"/>
  <c r="K124" i="31"/>
  <c r="K123" i="31"/>
  <c r="K122" i="31"/>
  <c r="K121" i="31"/>
  <c r="F98" i="31"/>
  <c r="G98" i="31" s="1"/>
  <c r="I98" i="31" s="1"/>
  <c r="K98" i="31" s="1"/>
  <c r="F97" i="31"/>
  <c r="G97" i="31" s="1"/>
  <c r="I97" i="31" s="1"/>
  <c r="K97" i="31" s="1"/>
  <c r="F96" i="31"/>
  <c r="G96" i="31" s="1"/>
  <c r="I96" i="31" s="1"/>
  <c r="K96" i="31" s="1"/>
  <c r="F95" i="31"/>
  <c r="G95" i="31" s="1"/>
  <c r="I95" i="31" s="1"/>
  <c r="K95" i="31" s="1"/>
  <c r="F94" i="31"/>
  <c r="G94" i="31" s="1"/>
  <c r="I94" i="31" s="1"/>
  <c r="K94" i="31" s="1"/>
  <c r="F93" i="31"/>
  <c r="G93" i="31" s="1"/>
  <c r="I93" i="31" s="1"/>
  <c r="K93" i="31" s="1"/>
  <c r="F92" i="31"/>
  <c r="G92" i="31" s="1"/>
  <c r="I92" i="31" s="1"/>
  <c r="K92" i="31" s="1"/>
  <c r="F91" i="31"/>
  <c r="G91" i="31" s="1"/>
  <c r="I91" i="31" s="1"/>
  <c r="K91" i="31" s="1"/>
  <c r="F90" i="31"/>
  <c r="G90" i="31" s="1"/>
  <c r="I90" i="31" s="1"/>
  <c r="K90" i="31" s="1"/>
  <c r="F89" i="31"/>
  <c r="G89" i="31" s="1"/>
  <c r="I89" i="31" s="1"/>
  <c r="F71" i="31"/>
  <c r="K71" i="31" s="1"/>
  <c r="F70" i="31"/>
  <c r="K70" i="31" s="1"/>
  <c r="F69" i="31"/>
  <c r="K69" i="31" s="1"/>
  <c r="F68" i="31"/>
  <c r="K68" i="31" s="1"/>
  <c r="F67" i="31"/>
  <c r="K67" i="31" s="1"/>
  <c r="F66" i="31"/>
  <c r="K66" i="31" s="1"/>
  <c r="F65" i="31"/>
  <c r="K65" i="31" s="1"/>
  <c r="F64" i="31"/>
  <c r="K64" i="31" s="1"/>
  <c r="F63" i="31"/>
  <c r="K63" i="31" s="1"/>
  <c r="F62" i="31"/>
  <c r="F44" i="31"/>
  <c r="K44" i="31" s="1"/>
  <c r="F43" i="31"/>
  <c r="K43" i="31" s="1"/>
  <c r="F42" i="31"/>
  <c r="K42" i="31" s="1"/>
  <c r="F41" i="31"/>
  <c r="K41" i="31" s="1"/>
  <c r="F40" i="31"/>
  <c r="K40" i="31" s="1"/>
  <c r="F39" i="31"/>
  <c r="K39" i="31" s="1"/>
  <c r="F38" i="31"/>
  <c r="K38" i="31" s="1"/>
  <c r="F37" i="31"/>
  <c r="K37" i="31" s="1"/>
  <c r="F36" i="31"/>
  <c r="K36" i="31" s="1"/>
  <c r="F35" i="31"/>
  <c r="D188" i="34" l="1"/>
  <c r="D188" i="33"/>
  <c r="D188" i="32"/>
  <c r="D188" i="31"/>
  <c r="F45" i="31"/>
  <c r="I99" i="33"/>
  <c r="K35" i="32"/>
  <c r="F45" i="32"/>
  <c r="K35" i="33"/>
  <c r="F45" i="33"/>
  <c r="K62" i="33"/>
  <c r="F72" i="33"/>
  <c r="F72" i="34"/>
  <c r="K62" i="32"/>
  <c r="F72" i="32"/>
  <c r="K62" i="34"/>
  <c r="K62" i="35"/>
  <c r="F72" i="35"/>
  <c r="C202" i="35" s="1"/>
  <c r="F72" i="31"/>
  <c r="C202" i="31" s="1"/>
  <c r="K35" i="34"/>
  <c r="F45" i="34"/>
  <c r="I99" i="35"/>
  <c r="I99" i="31"/>
  <c r="I99" i="32"/>
  <c r="I99" i="34"/>
  <c r="K35" i="31"/>
  <c r="K62" i="31"/>
  <c r="C207" i="31"/>
  <c r="Z24" i="11" s="1"/>
  <c r="K178" i="31"/>
  <c r="C207" i="33"/>
  <c r="Z26" i="11" s="1"/>
  <c r="K178" i="33"/>
  <c r="C207" i="34"/>
  <c r="Z27" i="11" s="1"/>
  <c r="K178" i="34"/>
  <c r="C207" i="35"/>
  <c r="Z28" i="11" s="1"/>
  <c r="K178" i="35"/>
  <c r="C207" i="32"/>
  <c r="Z25" i="11" s="1"/>
  <c r="K178" i="32"/>
  <c r="K89" i="35"/>
  <c r="K35" i="35"/>
  <c r="C205" i="35"/>
  <c r="X28" i="11" s="1"/>
  <c r="K89" i="34"/>
  <c r="C205" i="34"/>
  <c r="X27" i="11" s="1"/>
  <c r="K89" i="33"/>
  <c r="C205" i="33"/>
  <c r="X26" i="11" s="1"/>
  <c r="K89" i="32"/>
  <c r="C205" i="32"/>
  <c r="X25" i="11" s="1"/>
  <c r="K89" i="31"/>
  <c r="C205" i="31"/>
  <c r="X24" i="11" s="1"/>
  <c r="C202" i="33" l="1"/>
  <c r="U28" i="11"/>
  <c r="U26" i="11"/>
  <c r="U24" i="11"/>
  <c r="C202" i="32"/>
  <c r="C202" i="34"/>
  <c r="C204" i="35"/>
  <c r="F56" i="35" s="1"/>
  <c r="C204" i="34"/>
  <c r="C204" i="33"/>
  <c r="F56" i="33" s="1"/>
  <c r="C204" i="32"/>
  <c r="C204" i="31"/>
  <c r="F56" i="31" s="1"/>
  <c r="AB23" i="11"/>
  <c r="D187" i="30"/>
  <c r="K187" i="30" s="1"/>
  <c r="D186" i="30"/>
  <c r="K186" i="30" s="1"/>
  <c r="D185" i="30"/>
  <c r="K185" i="30" s="1"/>
  <c r="D184" i="30"/>
  <c r="K184" i="30" s="1"/>
  <c r="D183" i="30"/>
  <c r="K183" i="30" s="1"/>
  <c r="D182" i="30"/>
  <c r="K182" i="30" s="1"/>
  <c r="D181" i="30"/>
  <c r="K181" i="30" s="1"/>
  <c r="D180" i="30"/>
  <c r="K180" i="30" s="1"/>
  <c r="D179" i="30"/>
  <c r="K179" i="30" s="1"/>
  <c r="D178" i="30"/>
  <c r="C206" i="30"/>
  <c r="Y23" i="11" s="1"/>
  <c r="K162" i="30"/>
  <c r="K161" i="30"/>
  <c r="K160" i="30"/>
  <c r="K159" i="30"/>
  <c r="K158" i="30"/>
  <c r="K157" i="30"/>
  <c r="K156" i="30"/>
  <c r="K155" i="30"/>
  <c r="K154" i="30"/>
  <c r="K153" i="30"/>
  <c r="K152" i="30"/>
  <c r="K151" i="30"/>
  <c r="K150" i="30"/>
  <c r="K149" i="30"/>
  <c r="K132" i="30"/>
  <c r="K131" i="30"/>
  <c r="K130" i="30"/>
  <c r="K129" i="30"/>
  <c r="K128" i="30"/>
  <c r="K127" i="30"/>
  <c r="K126" i="30"/>
  <c r="K125" i="30"/>
  <c r="K124" i="30"/>
  <c r="K123" i="30"/>
  <c r="K122" i="30"/>
  <c r="K121" i="30"/>
  <c r="F98" i="30"/>
  <c r="G98" i="30" s="1"/>
  <c r="I98" i="30" s="1"/>
  <c r="K98" i="30" s="1"/>
  <c r="F97" i="30"/>
  <c r="G97" i="30" s="1"/>
  <c r="I97" i="30" s="1"/>
  <c r="K97" i="30" s="1"/>
  <c r="F96" i="30"/>
  <c r="G96" i="30" s="1"/>
  <c r="I96" i="30" s="1"/>
  <c r="K96" i="30" s="1"/>
  <c r="F95" i="30"/>
  <c r="G95" i="30" s="1"/>
  <c r="I95" i="30" s="1"/>
  <c r="K95" i="30" s="1"/>
  <c r="F94" i="30"/>
  <c r="G94" i="30" s="1"/>
  <c r="I94" i="30" s="1"/>
  <c r="K94" i="30" s="1"/>
  <c r="F93" i="30"/>
  <c r="G93" i="30" s="1"/>
  <c r="I93" i="30" s="1"/>
  <c r="K93" i="30" s="1"/>
  <c r="F92" i="30"/>
  <c r="G92" i="30" s="1"/>
  <c r="I92" i="30" s="1"/>
  <c r="K92" i="30" s="1"/>
  <c r="F91" i="30"/>
  <c r="G91" i="30" s="1"/>
  <c r="I91" i="30" s="1"/>
  <c r="K91" i="30" s="1"/>
  <c r="F90" i="30"/>
  <c r="G90" i="30" s="1"/>
  <c r="I90" i="30" s="1"/>
  <c r="K90" i="30" s="1"/>
  <c r="F89" i="30"/>
  <c r="G89" i="30" s="1"/>
  <c r="I89" i="30" s="1"/>
  <c r="F71" i="30"/>
  <c r="K71" i="30" s="1"/>
  <c r="F70" i="30"/>
  <c r="K70" i="30" s="1"/>
  <c r="F69" i="30"/>
  <c r="K69" i="30" s="1"/>
  <c r="F68" i="30"/>
  <c r="K68" i="30" s="1"/>
  <c r="F67" i="30"/>
  <c r="K67" i="30" s="1"/>
  <c r="F66" i="30"/>
  <c r="K66" i="30" s="1"/>
  <c r="F65" i="30"/>
  <c r="K65" i="30" s="1"/>
  <c r="F64" i="30"/>
  <c r="K64" i="30" s="1"/>
  <c r="F63" i="30"/>
  <c r="K63" i="30" s="1"/>
  <c r="F62" i="30"/>
  <c r="F44" i="30"/>
  <c r="K44" i="30" s="1"/>
  <c r="F43" i="30"/>
  <c r="K43" i="30" s="1"/>
  <c r="F42" i="30"/>
  <c r="K42" i="30" s="1"/>
  <c r="F41" i="30"/>
  <c r="K41" i="30" s="1"/>
  <c r="F40" i="30"/>
  <c r="K40" i="30" s="1"/>
  <c r="F39" i="30"/>
  <c r="K39" i="30" s="1"/>
  <c r="F38" i="30"/>
  <c r="K38" i="30" s="1"/>
  <c r="F37" i="30"/>
  <c r="K37" i="30" s="1"/>
  <c r="F36" i="30"/>
  <c r="K36" i="30" s="1"/>
  <c r="F35" i="30"/>
  <c r="AB22" i="11"/>
  <c r="D187" i="29"/>
  <c r="K187" i="29" s="1"/>
  <c r="D186" i="29"/>
  <c r="K186" i="29" s="1"/>
  <c r="D185" i="29"/>
  <c r="K185" i="29" s="1"/>
  <c r="D184" i="29"/>
  <c r="K184" i="29" s="1"/>
  <c r="D183" i="29"/>
  <c r="K183" i="29" s="1"/>
  <c r="D182" i="29"/>
  <c r="K182" i="29" s="1"/>
  <c r="D181" i="29"/>
  <c r="K181" i="29" s="1"/>
  <c r="D180" i="29"/>
  <c r="K180" i="29" s="1"/>
  <c r="D179" i="29"/>
  <c r="K179" i="29" s="1"/>
  <c r="D178" i="29"/>
  <c r="C206" i="29"/>
  <c r="Y22" i="11" s="1"/>
  <c r="K162" i="29"/>
  <c r="K161" i="29"/>
  <c r="K160" i="29"/>
  <c r="K159" i="29"/>
  <c r="K158" i="29"/>
  <c r="K157" i="29"/>
  <c r="K156" i="29"/>
  <c r="K155" i="29"/>
  <c r="K154" i="29"/>
  <c r="K153" i="29"/>
  <c r="K152" i="29"/>
  <c r="K151" i="29"/>
  <c r="K150" i="29"/>
  <c r="K149" i="29"/>
  <c r="K132" i="29"/>
  <c r="K131" i="29"/>
  <c r="K130" i="29"/>
  <c r="K129" i="29"/>
  <c r="K128" i="29"/>
  <c r="K127" i="29"/>
  <c r="K126" i="29"/>
  <c r="K125" i="29"/>
  <c r="K124" i="29"/>
  <c r="K123" i="29"/>
  <c r="K122" i="29"/>
  <c r="K121" i="29"/>
  <c r="F98" i="29"/>
  <c r="G98" i="29" s="1"/>
  <c r="I98" i="29" s="1"/>
  <c r="K98" i="29" s="1"/>
  <c r="F97" i="29"/>
  <c r="G97" i="29" s="1"/>
  <c r="I97" i="29" s="1"/>
  <c r="K97" i="29" s="1"/>
  <c r="F96" i="29"/>
  <c r="G96" i="29" s="1"/>
  <c r="I96" i="29" s="1"/>
  <c r="K96" i="29" s="1"/>
  <c r="F95" i="29"/>
  <c r="G95" i="29" s="1"/>
  <c r="I95" i="29" s="1"/>
  <c r="K95" i="29" s="1"/>
  <c r="F94" i="29"/>
  <c r="G94" i="29" s="1"/>
  <c r="I94" i="29" s="1"/>
  <c r="K94" i="29" s="1"/>
  <c r="F93" i="29"/>
  <c r="G93" i="29" s="1"/>
  <c r="I93" i="29" s="1"/>
  <c r="K93" i="29" s="1"/>
  <c r="F92" i="29"/>
  <c r="G92" i="29" s="1"/>
  <c r="I92" i="29" s="1"/>
  <c r="K92" i="29" s="1"/>
  <c r="F91" i="29"/>
  <c r="G91" i="29" s="1"/>
  <c r="I91" i="29" s="1"/>
  <c r="K91" i="29" s="1"/>
  <c r="F90" i="29"/>
  <c r="G90" i="29" s="1"/>
  <c r="I90" i="29" s="1"/>
  <c r="K90" i="29" s="1"/>
  <c r="F89" i="29"/>
  <c r="G89" i="29" s="1"/>
  <c r="I89" i="29" s="1"/>
  <c r="F71" i="29"/>
  <c r="K71" i="29" s="1"/>
  <c r="F70" i="29"/>
  <c r="K70" i="29" s="1"/>
  <c r="F69" i="29"/>
  <c r="K69" i="29" s="1"/>
  <c r="F68" i="29"/>
  <c r="K68" i="29" s="1"/>
  <c r="F67" i="29"/>
  <c r="K67" i="29" s="1"/>
  <c r="F66" i="29"/>
  <c r="K66" i="29" s="1"/>
  <c r="F65" i="29"/>
  <c r="K65" i="29" s="1"/>
  <c r="F64" i="29"/>
  <c r="K64" i="29" s="1"/>
  <c r="F63" i="29"/>
  <c r="K63" i="29" s="1"/>
  <c r="F62" i="29"/>
  <c r="F44" i="29"/>
  <c r="K44" i="29" s="1"/>
  <c r="F43" i="29"/>
  <c r="K43" i="29" s="1"/>
  <c r="F42" i="29"/>
  <c r="K42" i="29" s="1"/>
  <c r="F41" i="29"/>
  <c r="K41" i="29" s="1"/>
  <c r="F40" i="29"/>
  <c r="K40" i="29" s="1"/>
  <c r="F39" i="29"/>
  <c r="K39" i="29" s="1"/>
  <c r="F38" i="29"/>
  <c r="K38" i="29" s="1"/>
  <c r="F37" i="29"/>
  <c r="K37" i="29" s="1"/>
  <c r="F36" i="29"/>
  <c r="K36" i="29" s="1"/>
  <c r="F35" i="29"/>
  <c r="AB21" i="11"/>
  <c r="D187" i="28"/>
  <c r="K187" i="28" s="1"/>
  <c r="D186" i="28"/>
  <c r="K186" i="28" s="1"/>
  <c r="D185" i="28"/>
  <c r="K185" i="28" s="1"/>
  <c r="D184" i="28"/>
  <c r="K184" i="28" s="1"/>
  <c r="D183" i="28"/>
  <c r="K183" i="28" s="1"/>
  <c r="D182" i="28"/>
  <c r="K182" i="28" s="1"/>
  <c r="D181" i="28"/>
  <c r="K181" i="28" s="1"/>
  <c r="D180" i="28"/>
  <c r="K180" i="28" s="1"/>
  <c r="D179" i="28"/>
  <c r="K179" i="28" s="1"/>
  <c r="D178" i="28"/>
  <c r="C206" i="28"/>
  <c r="Y21" i="11" s="1"/>
  <c r="K162" i="28"/>
  <c r="K161" i="28"/>
  <c r="K160" i="28"/>
  <c r="K159" i="28"/>
  <c r="K158" i="28"/>
  <c r="K157" i="28"/>
  <c r="K156" i="28"/>
  <c r="K155" i="28"/>
  <c r="K154" i="28"/>
  <c r="K153" i="28"/>
  <c r="K152" i="28"/>
  <c r="K151" i="28"/>
  <c r="K150" i="28"/>
  <c r="K149" i="28"/>
  <c r="K132" i="28"/>
  <c r="K131" i="28"/>
  <c r="K130" i="28"/>
  <c r="K129" i="28"/>
  <c r="K128" i="28"/>
  <c r="K127" i="28"/>
  <c r="K126" i="28"/>
  <c r="K125" i="28"/>
  <c r="K124" i="28"/>
  <c r="K123" i="28"/>
  <c r="K122" i="28"/>
  <c r="K121" i="28"/>
  <c r="F98" i="28"/>
  <c r="G98" i="28" s="1"/>
  <c r="I98" i="28" s="1"/>
  <c r="K98" i="28" s="1"/>
  <c r="F97" i="28"/>
  <c r="G97" i="28" s="1"/>
  <c r="I97" i="28" s="1"/>
  <c r="K97" i="28" s="1"/>
  <c r="F96" i="28"/>
  <c r="G96" i="28" s="1"/>
  <c r="I96" i="28" s="1"/>
  <c r="K96" i="28" s="1"/>
  <c r="F95" i="28"/>
  <c r="G95" i="28" s="1"/>
  <c r="I95" i="28" s="1"/>
  <c r="K95" i="28" s="1"/>
  <c r="F94" i="28"/>
  <c r="G94" i="28" s="1"/>
  <c r="I94" i="28" s="1"/>
  <c r="K94" i="28" s="1"/>
  <c r="F93" i="28"/>
  <c r="G93" i="28" s="1"/>
  <c r="I93" i="28" s="1"/>
  <c r="K93" i="28" s="1"/>
  <c r="F92" i="28"/>
  <c r="G92" i="28" s="1"/>
  <c r="I92" i="28" s="1"/>
  <c r="K92" i="28" s="1"/>
  <c r="F91" i="28"/>
  <c r="G91" i="28" s="1"/>
  <c r="I91" i="28" s="1"/>
  <c r="K91" i="28" s="1"/>
  <c r="F90" i="28"/>
  <c r="G90" i="28" s="1"/>
  <c r="I90" i="28" s="1"/>
  <c r="K90" i="28" s="1"/>
  <c r="F89" i="28"/>
  <c r="G89" i="28" s="1"/>
  <c r="I89" i="28" s="1"/>
  <c r="I99" i="28" s="1"/>
  <c r="F71" i="28"/>
  <c r="K71" i="28" s="1"/>
  <c r="F70" i="28"/>
  <c r="K70" i="28" s="1"/>
  <c r="F69" i="28"/>
  <c r="K69" i="28" s="1"/>
  <c r="F68" i="28"/>
  <c r="K68" i="28" s="1"/>
  <c r="F67" i="28"/>
  <c r="K67" i="28" s="1"/>
  <c r="F66" i="28"/>
  <c r="K66" i="28" s="1"/>
  <c r="F65" i="28"/>
  <c r="K65" i="28" s="1"/>
  <c r="F64" i="28"/>
  <c r="K64" i="28" s="1"/>
  <c r="F63" i="28"/>
  <c r="K63" i="28" s="1"/>
  <c r="F62" i="28"/>
  <c r="F44" i="28"/>
  <c r="K44" i="28" s="1"/>
  <c r="F43" i="28"/>
  <c r="K43" i="28" s="1"/>
  <c r="F42" i="28"/>
  <c r="K42" i="28" s="1"/>
  <c r="F41" i="28"/>
  <c r="K41" i="28" s="1"/>
  <c r="F40" i="28"/>
  <c r="K40" i="28" s="1"/>
  <c r="F39" i="28"/>
  <c r="K39" i="28" s="1"/>
  <c r="F38" i="28"/>
  <c r="K38" i="28" s="1"/>
  <c r="F37" i="28"/>
  <c r="K37" i="28" s="1"/>
  <c r="F36" i="28"/>
  <c r="K36" i="28" s="1"/>
  <c r="F35" i="28"/>
  <c r="AB20" i="11"/>
  <c r="D187" i="27"/>
  <c r="K187" i="27" s="1"/>
  <c r="D186" i="27"/>
  <c r="K186" i="27" s="1"/>
  <c r="D185" i="27"/>
  <c r="K185" i="27" s="1"/>
  <c r="D184" i="27"/>
  <c r="K184" i="27" s="1"/>
  <c r="D183" i="27"/>
  <c r="K183" i="27" s="1"/>
  <c r="D182" i="27"/>
  <c r="K182" i="27" s="1"/>
  <c r="D181" i="27"/>
  <c r="K181" i="27" s="1"/>
  <c r="D180" i="27"/>
  <c r="K180" i="27" s="1"/>
  <c r="D179" i="27"/>
  <c r="K179" i="27" s="1"/>
  <c r="D178" i="27"/>
  <c r="C206" i="27"/>
  <c r="Y20" i="11" s="1"/>
  <c r="K162" i="27"/>
  <c r="K161" i="27"/>
  <c r="K160" i="27"/>
  <c r="K159" i="27"/>
  <c r="K158" i="27"/>
  <c r="K157" i="27"/>
  <c r="K156" i="27"/>
  <c r="K155" i="27"/>
  <c r="K154" i="27"/>
  <c r="K153" i="27"/>
  <c r="K152" i="27"/>
  <c r="K151" i="27"/>
  <c r="K150" i="27"/>
  <c r="K149" i="27"/>
  <c r="K132" i="27"/>
  <c r="K131" i="27"/>
  <c r="K130" i="27"/>
  <c r="K129" i="27"/>
  <c r="K128" i="27"/>
  <c r="K127" i="27"/>
  <c r="K126" i="27"/>
  <c r="K125" i="27"/>
  <c r="K124" i="27"/>
  <c r="K123" i="27"/>
  <c r="K122" i="27"/>
  <c r="K121" i="27"/>
  <c r="F98" i="27"/>
  <c r="G98" i="27" s="1"/>
  <c r="I98" i="27" s="1"/>
  <c r="K98" i="27" s="1"/>
  <c r="F97" i="27"/>
  <c r="G97" i="27" s="1"/>
  <c r="I97" i="27" s="1"/>
  <c r="K97" i="27" s="1"/>
  <c r="F96" i="27"/>
  <c r="G96" i="27" s="1"/>
  <c r="I96" i="27" s="1"/>
  <c r="K96" i="27" s="1"/>
  <c r="F95" i="27"/>
  <c r="G95" i="27" s="1"/>
  <c r="I95" i="27" s="1"/>
  <c r="K95" i="27" s="1"/>
  <c r="F94" i="27"/>
  <c r="G94" i="27" s="1"/>
  <c r="I94" i="27" s="1"/>
  <c r="K94" i="27" s="1"/>
  <c r="F93" i="27"/>
  <c r="G93" i="27" s="1"/>
  <c r="I93" i="27" s="1"/>
  <c r="K93" i="27" s="1"/>
  <c r="F92" i="27"/>
  <c r="G92" i="27" s="1"/>
  <c r="I92" i="27" s="1"/>
  <c r="K92" i="27" s="1"/>
  <c r="F91" i="27"/>
  <c r="G91" i="27" s="1"/>
  <c r="I91" i="27" s="1"/>
  <c r="K91" i="27" s="1"/>
  <c r="F90" i="27"/>
  <c r="G90" i="27" s="1"/>
  <c r="I90" i="27" s="1"/>
  <c r="K90" i="27" s="1"/>
  <c r="F89" i="27"/>
  <c r="G89" i="27" s="1"/>
  <c r="I89" i="27" s="1"/>
  <c r="F71" i="27"/>
  <c r="K71" i="27" s="1"/>
  <c r="F70" i="27"/>
  <c r="K70" i="27" s="1"/>
  <c r="F69" i="27"/>
  <c r="K69" i="27" s="1"/>
  <c r="F68" i="27"/>
  <c r="K68" i="27" s="1"/>
  <c r="F67" i="27"/>
  <c r="K67" i="27" s="1"/>
  <c r="F66" i="27"/>
  <c r="K66" i="27" s="1"/>
  <c r="F65" i="27"/>
  <c r="K65" i="27" s="1"/>
  <c r="F64" i="27"/>
  <c r="K64" i="27" s="1"/>
  <c r="F63" i="27"/>
  <c r="K63" i="27" s="1"/>
  <c r="F62" i="27"/>
  <c r="F44" i="27"/>
  <c r="K44" i="27" s="1"/>
  <c r="F43" i="27"/>
  <c r="K43" i="27" s="1"/>
  <c r="F42" i="27"/>
  <c r="K42" i="27" s="1"/>
  <c r="F41" i="27"/>
  <c r="K41" i="27" s="1"/>
  <c r="F40" i="27"/>
  <c r="K40" i="27" s="1"/>
  <c r="F39" i="27"/>
  <c r="K39" i="27" s="1"/>
  <c r="F38" i="27"/>
  <c r="K38" i="27" s="1"/>
  <c r="F37" i="27"/>
  <c r="K37" i="27" s="1"/>
  <c r="F36" i="27"/>
  <c r="K36" i="27" s="1"/>
  <c r="F35" i="27"/>
  <c r="AB19" i="11"/>
  <c r="D187" i="26"/>
  <c r="K187" i="26" s="1"/>
  <c r="D186" i="26"/>
  <c r="K186" i="26" s="1"/>
  <c r="D185" i="26"/>
  <c r="K185" i="26" s="1"/>
  <c r="D184" i="26"/>
  <c r="K184" i="26" s="1"/>
  <c r="D183" i="26"/>
  <c r="K183" i="26" s="1"/>
  <c r="D182" i="26"/>
  <c r="K182" i="26" s="1"/>
  <c r="D181" i="26"/>
  <c r="K181" i="26" s="1"/>
  <c r="D180" i="26"/>
  <c r="K180" i="26" s="1"/>
  <c r="D179" i="26"/>
  <c r="K179" i="26" s="1"/>
  <c r="D178" i="26"/>
  <c r="C206" i="26"/>
  <c r="Y19" i="11" s="1"/>
  <c r="K162" i="26"/>
  <c r="K161" i="26"/>
  <c r="K160" i="26"/>
  <c r="K159" i="26"/>
  <c r="K158" i="26"/>
  <c r="K157" i="26"/>
  <c r="K156" i="26"/>
  <c r="K155" i="26"/>
  <c r="K154" i="26"/>
  <c r="K153" i="26"/>
  <c r="K152" i="26"/>
  <c r="K151" i="26"/>
  <c r="K150" i="26"/>
  <c r="K149" i="26"/>
  <c r="K132" i="26"/>
  <c r="K131" i="26"/>
  <c r="K130" i="26"/>
  <c r="K129" i="26"/>
  <c r="K128" i="26"/>
  <c r="K127" i="26"/>
  <c r="K126" i="26"/>
  <c r="K125" i="26"/>
  <c r="K124" i="26"/>
  <c r="K123" i="26"/>
  <c r="K122" i="26"/>
  <c r="K121" i="26"/>
  <c r="F98" i="26"/>
  <c r="G98" i="26" s="1"/>
  <c r="I98" i="26" s="1"/>
  <c r="K98" i="26" s="1"/>
  <c r="F97" i="26"/>
  <c r="G97" i="26" s="1"/>
  <c r="I97" i="26" s="1"/>
  <c r="K97" i="26" s="1"/>
  <c r="F96" i="26"/>
  <c r="G96" i="26" s="1"/>
  <c r="I96" i="26" s="1"/>
  <c r="K96" i="26" s="1"/>
  <c r="F95" i="26"/>
  <c r="G95" i="26" s="1"/>
  <c r="I95" i="26" s="1"/>
  <c r="K95" i="26" s="1"/>
  <c r="F94" i="26"/>
  <c r="G94" i="26" s="1"/>
  <c r="I94" i="26" s="1"/>
  <c r="K94" i="26" s="1"/>
  <c r="F93" i="26"/>
  <c r="G93" i="26" s="1"/>
  <c r="I93" i="26" s="1"/>
  <c r="K93" i="26" s="1"/>
  <c r="F92" i="26"/>
  <c r="G92" i="26" s="1"/>
  <c r="I92" i="26" s="1"/>
  <c r="K92" i="26" s="1"/>
  <c r="F91" i="26"/>
  <c r="G91" i="26" s="1"/>
  <c r="I91" i="26" s="1"/>
  <c r="K91" i="26" s="1"/>
  <c r="F90" i="26"/>
  <c r="G90" i="26" s="1"/>
  <c r="I90" i="26" s="1"/>
  <c r="K90" i="26" s="1"/>
  <c r="F89" i="26"/>
  <c r="G89" i="26" s="1"/>
  <c r="I89" i="26" s="1"/>
  <c r="F71" i="26"/>
  <c r="K71" i="26" s="1"/>
  <c r="F70" i="26"/>
  <c r="K70" i="26" s="1"/>
  <c r="F69" i="26"/>
  <c r="K69" i="26" s="1"/>
  <c r="F68" i="26"/>
  <c r="K68" i="26" s="1"/>
  <c r="F67" i="26"/>
  <c r="K67" i="26" s="1"/>
  <c r="F66" i="26"/>
  <c r="K66" i="26" s="1"/>
  <c r="F65" i="26"/>
  <c r="K65" i="26" s="1"/>
  <c r="F64" i="26"/>
  <c r="K64" i="26" s="1"/>
  <c r="F63" i="26"/>
  <c r="K63" i="26" s="1"/>
  <c r="F62" i="26"/>
  <c r="F44" i="26"/>
  <c r="K44" i="26" s="1"/>
  <c r="F43" i="26"/>
  <c r="K43" i="26" s="1"/>
  <c r="F42" i="26"/>
  <c r="K42" i="26" s="1"/>
  <c r="F41" i="26"/>
  <c r="K41" i="26" s="1"/>
  <c r="F40" i="26"/>
  <c r="K40" i="26" s="1"/>
  <c r="F39" i="26"/>
  <c r="K39" i="26" s="1"/>
  <c r="F38" i="26"/>
  <c r="K38" i="26" s="1"/>
  <c r="F37" i="26"/>
  <c r="K37" i="26" s="1"/>
  <c r="F36" i="26"/>
  <c r="K36" i="26" s="1"/>
  <c r="F35" i="26"/>
  <c r="AB18" i="11"/>
  <c r="D187" i="25"/>
  <c r="K187" i="25" s="1"/>
  <c r="D186" i="25"/>
  <c r="K186" i="25" s="1"/>
  <c r="D185" i="25"/>
  <c r="K185" i="25" s="1"/>
  <c r="D184" i="25"/>
  <c r="K184" i="25" s="1"/>
  <c r="D183" i="25"/>
  <c r="K183" i="25" s="1"/>
  <c r="D182" i="25"/>
  <c r="K182" i="25" s="1"/>
  <c r="D181" i="25"/>
  <c r="K181" i="25" s="1"/>
  <c r="D180" i="25"/>
  <c r="K180" i="25" s="1"/>
  <c r="D179" i="25"/>
  <c r="K179" i="25" s="1"/>
  <c r="D178" i="25"/>
  <c r="D188" i="25" s="1"/>
  <c r="C206" i="25"/>
  <c r="Y18" i="11" s="1"/>
  <c r="K162" i="25"/>
  <c r="K161" i="25"/>
  <c r="K160" i="25"/>
  <c r="K159" i="25"/>
  <c r="K158" i="25"/>
  <c r="K157" i="25"/>
  <c r="K156" i="25"/>
  <c r="K155" i="25"/>
  <c r="K154" i="25"/>
  <c r="K153" i="25"/>
  <c r="K152" i="25"/>
  <c r="K151" i="25"/>
  <c r="K150" i="25"/>
  <c r="K149" i="25"/>
  <c r="K132" i="25"/>
  <c r="K131" i="25"/>
  <c r="K130" i="25"/>
  <c r="K129" i="25"/>
  <c r="K128" i="25"/>
  <c r="K127" i="25"/>
  <c r="K126" i="25"/>
  <c r="K125" i="25"/>
  <c r="K124" i="25"/>
  <c r="K123" i="25"/>
  <c r="K122" i="25"/>
  <c r="K121" i="25"/>
  <c r="F98" i="25"/>
  <c r="G98" i="25" s="1"/>
  <c r="I98" i="25" s="1"/>
  <c r="K98" i="25" s="1"/>
  <c r="F97" i="25"/>
  <c r="G97" i="25" s="1"/>
  <c r="I97" i="25" s="1"/>
  <c r="K97" i="25" s="1"/>
  <c r="F96" i="25"/>
  <c r="G96" i="25" s="1"/>
  <c r="I96" i="25" s="1"/>
  <c r="K96" i="25" s="1"/>
  <c r="F95" i="25"/>
  <c r="G95" i="25" s="1"/>
  <c r="I95" i="25" s="1"/>
  <c r="K95" i="25" s="1"/>
  <c r="F94" i="25"/>
  <c r="G94" i="25" s="1"/>
  <c r="I94" i="25" s="1"/>
  <c r="K94" i="25" s="1"/>
  <c r="F93" i="25"/>
  <c r="G93" i="25" s="1"/>
  <c r="I93" i="25" s="1"/>
  <c r="K93" i="25" s="1"/>
  <c r="F92" i="25"/>
  <c r="G92" i="25" s="1"/>
  <c r="I92" i="25" s="1"/>
  <c r="K92" i="25" s="1"/>
  <c r="F91" i="25"/>
  <c r="G91" i="25" s="1"/>
  <c r="I91" i="25" s="1"/>
  <c r="K91" i="25" s="1"/>
  <c r="F90" i="25"/>
  <c r="G90" i="25" s="1"/>
  <c r="I90" i="25" s="1"/>
  <c r="K90" i="25" s="1"/>
  <c r="F89" i="25"/>
  <c r="G89" i="25" s="1"/>
  <c r="I89" i="25" s="1"/>
  <c r="F71" i="25"/>
  <c r="K71" i="25" s="1"/>
  <c r="F70" i="25"/>
  <c r="K70" i="25" s="1"/>
  <c r="F69" i="25"/>
  <c r="K69" i="25" s="1"/>
  <c r="F68" i="25"/>
  <c r="K68" i="25" s="1"/>
  <c r="F67" i="25"/>
  <c r="K67" i="25" s="1"/>
  <c r="F66" i="25"/>
  <c r="K66" i="25" s="1"/>
  <c r="F65" i="25"/>
  <c r="K65" i="25" s="1"/>
  <c r="F64" i="25"/>
  <c r="K64" i="25" s="1"/>
  <c r="F63" i="25"/>
  <c r="K63" i="25" s="1"/>
  <c r="F62" i="25"/>
  <c r="F44" i="25"/>
  <c r="K44" i="25" s="1"/>
  <c r="F43" i="25"/>
  <c r="K43" i="25" s="1"/>
  <c r="F42" i="25"/>
  <c r="K42" i="25" s="1"/>
  <c r="F41" i="25"/>
  <c r="K41" i="25" s="1"/>
  <c r="F40" i="25"/>
  <c r="K40" i="25" s="1"/>
  <c r="F39" i="25"/>
  <c r="K39" i="25" s="1"/>
  <c r="F38" i="25"/>
  <c r="K38" i="25" s="1"/>
  <c r="F37" i="25"/>
  <c r="K37" i="25" s="1"/>
  <c r="F36" i="25"/>
  <c r="K36" i="25" s="1"/>
  <c r="F35" i="25"/>
  <c r="AB17" i="11"/>
  <c r="D187" i="24"/>
  <c r="K187" i="24" s="1"/>
  <c r="D186" i="24"/>
  <c r="K186" i="24" s="1"/>
  <c r="D185" i="24"/>
  <c r="K185" i="24" s="1"/>
  <c r="D184" i="24"/>
  <c r="K184" i="24" s="1"/>
  <c r="D183" i="24"/>
  <c r="K183" i="24" s="1"/>
  <c r="D182" i="24"/>
  <c r="K182" i="24" s="1"/>
  <c r="D181" i="24"/>
  <c r="K181" i="24" s="1"/>
  <c r="D180" i="24"/>
  <c r="K180" i="24" s="1"/>
  <c r="D179" i="24"/>
  <c r="K179" i="24" s="1"/>
  <c r="D178" i="24"/>
  <c r="D188" i="24" s="1"/>
  <c r="C206" i="24"/>
  <c r="Y17" i="11" s="1"/>
  <c r="K162" i="24"/>
  <c r="K161" i="24"/>
  <c r="K160" i="24"/>
  <c r="K159" i="24"/>
  <c r="K158" i="24"/>
  <c r="K157" i="24"/>
  <c r="K156" i="24"/>
  <c r="K155" i="24"/>
  <c r="K154" i="24"/>
  <c r="K153" i="24"/>
  <c r="K152" i="24"/>
  <c r="K151" i="24"/>
  <c r="K150" i="24"/>
  <c r="K149" i="24"/>
  <c r="K132" i="24"/>
  <c r="K131" i="24"/>
  <c r="K130" i="24"/>
  <c r="K129" i="24"/>
  <c r="K128" i="24"/>
  <c r="K127" i="24"/>
  <c r="K126" i="24"/>
  <c r="K125" i="24"/>
  <c r="K124" i="24"/>
  <c r="K123" i="24"/>
  <c r="K122" i="24"/>
  <c r="K121" i="24"/>
  <c r="F98" i="24"/>
  <c r="G98" i="24" s="1"/>
  <c r="I98" i="24" s="1"/>
  <c r="K98" i="24" s="1"/>
  <c r="F97" i="24"/>
  <c r="G97" i="24" s="1"/>
  <c r="I97" i="24" s="1"/>
  <c r="K97" i="24" s="1"/>
  <c r="F96" i="24"/>
  <c r="G96" i="24" s="1"/>
  <c r="I96" i="24" s="1"/>
  <c r="K96" i="24" s="1"/>
  <c r="F95" i="24"/>
  <c r="G95" i="24" s="1"/>
  <c r="I95" i="24" s="1"/>
  <c r="K95" i="24" s="1"/>
  <c r="F94" i="24"/>
  <c r="G94" i="24" s="1"/>
  <c r="I94" i="24" s="1"/>
  <c r="K94" i="24" s="1"/>
  <c r="F93" i="24"/>
  <c r="G93" i="24" s="1"/>
  <c r="I93" i="24" s="1"/>
  <c r="K93" i="24" s="1"/>
  <c r="F92" i="24"/>
  <c r="G92" i="24" s="1"/>
  <c r="I92" i="24" s="1"/>
  <c r="K92" i="24" s="1"/>
  <c r="F91" i="24"/>
  <c r="G91" i="24" s="1"/>
  <c r="I91" i="24" s="1"/>
  <c r="K91" i="24" s="1"/>
  <c r="F90" i="24"/>
  <c r="G90" i="24" s="1"/>
  <c r="I90" i="24" s="1"/>
  <c r="K90" i="24" s="1"/>
  <c r="F89" i="24"/>
  <c r="G89" i="24" s="1"/>
  <c r="I89" i="24" s="1"/>
  <c r="F71" i="24"/>
  <c r="K71" i="24" s="1"/>
  <c r="F70" i="24"/>
  <c r="K70" i="24" s="1"/>
  <c r="F69" i="24"/>
  <c r="K69" i="24" s="1"/>
  <c r="F68" i="24"/>
  <c r="K68" i="24" s="1"/>
  <c r="F67" i="24"/>
  <c r="K67" i="24" s="1"/>
  <c r="F66" i="24"/>
  <c r="K66" i="24" s="1"/>
  <c r="F65" i="24"/>
  <c r="K65" i="24" s="1"/>
  <c r="F64" i="24"/>
  <c r="K64" i="24" s="1"/>
  <c r="F63" i="24"/>
  <c r="K63" i="24" s="1"/>
  <c r="F62" i="24"/>
  <c r="F44" i="24"/>
  <c r="K44" i="24" s="1"/>
  <c r="F43" i="24"/>
  <c r="K43" i="24" s="1"/>
  <c r="F42" i="24"/>
  <c r="K42" i="24" s="1"/>
  <c r="F41" i="24"/>
  <c r="K41" i="24" s="1"/>
  <c r="F40" i="24"/>
  <c r="K40" i="24" s="1"/>
  <c r="F39" i="24"/>
  <c r="K39" i="24" s="1"/>
  <c r="F38" i="24"/>
  <c r="K38" i="24" s="1"/>
  <c r="F37" i="24"/>
  <c r="K37" i="24" s="1"/>
  <c r="F36" i="24"/>
  <c r="K36" i="24" s="1"/>
  <c r="F35" i="24"/>
  <c r="AB16" i="11"/>
  <c r="D187" i="23"/>
  <c r="K187" i="23" s="1"/>
  <c r="D186" i="23"/>
  <c r="K186" i="23" s="1"/>
  <c r="D185" i="23"/>
  <c r="K185" i="23" s="1"/>
  <c r="D184" i="23"/>
  <c r="K184" i="23" s="1"/>
  <c r="D183" i="23"/>
  <c r="K183" i="23" s="1"/>
  <c r="D182" i="23"/>
  <c r="K182" i="23" s="1"/>
  <c r="D181" i="23"/>
  <c r="K181" i="23" s="1"/>
  <c r="D180" i="23"/>
  <c r="K180" i="23" s="1"/>
  <c r="D179" i="23"/>
  <c r="K179" i="23" s="1"/>
  <c r="D178" i="23"/>
  <c r="C206" i="23"/>
  <c r="Y16" i="11" s="1"/>
  <c r="K162" i="23"/>
  <c r="K161" i="23"/>
  <c r="K160" i="23"/>
  <c r="K159" i="23"/>
  <c r="K158" i="23"/>
  <c r="K157" i="23"/>
  <c r="K156" i="23"/>
  <c r="K155" i="23"/>
  <c r="K154" i="23"/>
  <c r="K153" i="23"/>
  <c r="K152" i="23"/>
  <c r="K151" i="23"/>
  <c r="K150" i="23"/>
  <c r="K149" i="23"/>
  <c r="K132" i="23"/>
  <c r="K131" i="23"/>
  <c r="K130" i="23"/>
  <c r="K129" i="23"/>
  <c r="K128" i="23"/>
  <c r="K127" i="23"/>
  <c r="K126" i="23"/>
  <c r="K125" i="23"/>
  <c r="K124" i="23"/>
  <c r="K123" i="23"/>
  <c r="K122" i="23"/>
  <c r="K121" i="23"/>
  <c r="C205" i="23"/>
  <c r="X16" i="11" s="1"/>
  <c r="F98" i="23"/>
  <c r="G98" i="23" s="1"/>
  <c r="I98" i="23" s="1"/>
  <c r="K98" i="23" s="1"/>
  <c r="F97" i="23"/>
  <c r="G97" i="23" s="1"/>
  <c r="I97" i="23" s="1"/>
  <c r="K97" i="23" s="1"/>
  <c r="F96" i="23"/>
  <c r="G96" i="23" s="1"/>
  <c r="I96" i="23" s="1"/>
  <c r="K96" i="23" s="1"/>
  <c r="F95" i="23"/>
  <c r="G95" i="23" s="1"/>
  <c r="I95" i="23" s="1"/>
  <c r="K95" i="23" s="1"/>
  <c r="F94" i="23"/>
  <c r="G94" i="23" s="1"/>
  <c r="I94" i="23" s="1"/>
  <c r="K94" i="23" s="1"/>
  <c r="F93" i="23"/>
  <c r="G93" i="23" s="1"/>
  <c r="I93" i="23" s="1"/>
  <c r="K93" i="23" s="1"/>
  <c r="F92" i="23"/>
  <c r="G92" i="23" s="1"/>
  <c r="I92" i="23" s="1"/>
  <c r="K92" i="23" s="1"/>
  <c r="F91" i="23"/>
  <c r="G91" i="23" s="1"/>
  <c r="I91" i="23" s="1"/>
  <c r="K91" i="23" s="1"/>
  <c r="F90" i="23"/>
  <c r="G90" i="23" s="1"/>
  <c r="I90" i="23" s="1"/>
  <c r="K90" i="23" s="1"/>
  <c r="F89" i="23"/>
  <c r="G89" i="23" s="1"/>
  <c r="I89" i="23" s="1"/>
  <c r="F71" i="23"/>
  <c r="K71" i="23" s="1"/>
  <c r="F70" i="23"/>
  <c r="K70" i="23" s="1"/>
  <c r="F69" i="23"/>
  <c r="K69" i="23" s="1"/>
  <c r="F68" i="23"/>
  <c r="K68" i="23" s="1"/>
  <c r="F67" i="23"/>
  <c r="K67" i="23" s="1"/>
  <c r="F66" i="23"/>
  <c r="K66" i="23" s="1"/>
  <c r="F65" i="23"/>
  <c r="K65" i="23" s="1"/>
  <c r="F64" i="23"/>
  <c r="K64" i="23" s="1"/>
  <c r="F63" i="23"/>
  <c r="K63" i="23" s="1"/>
  <c r="F62" i="23"/>
  <c r="F44" i="23"/>
  <c r="K44" i="23" s="1"/>
  <c r="F43" i="23"/>
  <c r="K43" i="23" s="1"/>
  <c r="F42" i="23"/>
  <c r="K42" i="23" s="1"/>
  <c r="F41" i="23"/>
  <c r="K41" i="23" s="1"/>
  <c r="F40" i="23"/>
  <c r="K40" i="23" s="1"/>
  <c r="F39" i="23"/>
  <c r="K39" i="23" s="1"/>
  <c r="F38" i="23"/>
  <c r="K38" i="23" s="1"/>
  <c r="F37" i="23"/>
  <c r="K37" i="23" s="1"/>
  <c r="F36" i="23"/>
  <c r="K36" i="23" s="1"/>
  <c r="F35" i="23"/>
  <c r="AB15" i="11"/>
  <c r="D187" i="22"/>
  <c r="K187" i="22" s="1"/>
  <c r="D186" i="22"/>
  <c r="K186" i="22" s="1"/>
  <c r="D185" i="22"/>
  <c r="K185" i="22" s="1"/>
  <c r="D184" i="22"/>
  <c r="K184" i="22" s="1"/>
  <c r="D183" i="22"/>
  <c r="K183" i="22" s="1"/>
  <c r="D182" i="22"/>
  <c r="K182" i="22" s="1"/>
  <c r="D181" i="22"/>
  <c r="K181" i="22" s="1"/>
  <c r="D180" i="22"/>
  <c r="K180" i="22" s="1"/>
  <c r="D179" i="22"/>
  <c r="K179" i="22" s="1"/>
  <c r="D178" i="22"/>
  <c r="C206" i="22"/>
  <c r="Y15" i="11" s="1"/>
  <c r="K162" i="22"/>
  <c r="K161" i="22"/>
  <c r="K160" i="22"/>
  <c r="K159" i="22"/>
  <c r="K158" i="22"/>
  <c r="K157" i="22"/>
  <c r="K156" i="22"/>
  <c r="K155" i="22"/>
  <c r="K154" i="22"/>
  <c r="K153" i="22"/>
  <c r="K152" i="22"/>
  <c r="K151" i="22"/>
  <c r="K150" i="22"/>
  <c r="K149" i="22"/>
  <c r="K132" i="22"/>
  <c r="K131" i="22"/>
  <c r="K130" i="22"/>
  <c r="K129" i="22"/>
  <c r="K128" i="22"/>
  <c r="K127" i="22"/>
  <c r="K126" i="22"/>
  <c r="K125" i="22"/>
  <c r="K124" i="22"/>
  <c r="K123" i="22"/>
  <c r="K122" i="22"/>
  <c r="K121" i="22"/>
  <c r="F98" i="22"/>
  <c r="G98" i="22" s="1"/>
  <c r="I98" i="22" s="1"/>
  <c r="K98" i="22" s="1"/>
  <c r="F97" i="22"/>
  <c r="G97" i="22" s="1"/>
  <c r="I97" i="22" s="1"/>
  <c r="K97" i="22" s="1"/>
  <c r="F96" i="22"/>
  <c r="G96" i="22" s="1"/>
  <c r="I96" i="22" s="1"/>
  <c r="K96" i="22" s="1"/>
  <c r="F95" i="22"/>
  <c r="G95" i="22" s="1"/>
  <c r="I95" i="22" s="1"/>
  <c r="K95" i="22" s="1"/>
  <c r="F94" i="22"/>
  <c r="G94" i="22" s="1"/>
  <c r="I94" i="22" s="1"/>
  <c r="K94" i="22" s="1"/>
  <c r="F93" i="22"/>
  <c r="G93" i="22" s="1"/>
  <c r="I93" i="22" s="1"/>
  <c r="K93" i="22" s="1"/>
  <c r="F92" i="22"/>
  <c r="G92" i="22" s="1"/>
  <c r="I92" i="22" s="1"/>
  <c r="K92" i="22" s="1"/>
  <c r="F91" i="22"/>
  <c r="G91" i="22" s="1"/>
  <c r="I91" i="22" s="1"/>
  <c r="K91" i="22" s="1"/>
  <c r="F90" i="22"/>
  <c r="G90" i="22" s="1"/>
  <c r="I90" i="22" s="1"/>
  <c r="K90" i="22" s="1"/>
  <c r="F89" i="22"/>
  <c r="G89" i="22" s="1"/>
  <c r="I89" i="22" s="1"/>
  <c r="F71" i="22"/>
  <c r="K71" i="22" s="1"/>
  <c r="F70" i="22"/>
  <c r="K70" i="22" s="1"/>
  <c r="F69" i="22"/>
  <c r="K69" i="22" s="1"/>
  <c r="F68" i="22"/>
  <c r="K68" i="22" s="1"/>
  <c r="F67" i="22"/>
  <c r="K67" i="22" s="1"/>
  <c r="F66" i="22"/>
  <c r="K66" i="22" s="1"/>
  <c r="F65" i="22"/>
  <c r="K65" i="22" s="1"/>
  <c r="F64" i="22"/>
  <c r="K64" i="22" s="1"/>
  <c r="F63" i="22"/>
  <c r="K63" i="22" s="1"/>
  <c r="F62" i="22"/>
  <c r="F44" i="22"/>
  <c r="K44" i="22" s="1"/>
  <c r="F43" i="22"/>
  <c r="K43" i="22" s="1"/>
  <c r="F42" i="22"/>
  <c r="K42" i="22" s="1"/>
  <c r="F41" i="22"/>
  <c r="K41" i="22" s="1"/>
  <c r="F40" i="22"/>
  <c r="K40" i="22" s="1"/>
  <c r="F39" i="22"/>
  <c r="K39" i="22" s="1"/>
  <c r="F38" i="22"/>
  <c r="K38" i="22" s="1"/>
  <c r="F37" i="22"/>
  <c r="K37" i="22" s="1"/>
  <c r="F36" i="22"/>
  <c r="K36" i="22" s="1"/>
  <c r="F35" i="22"/>
  <c r="AB14" i="11"/>
  <c r="D187" i="21"/>
  <c r="K187" i="21" s="1"/>
  <c r="D186" i="21"/>
  <c r="K186" i="21" s="1"/>
  <c r="D185" i="21"/>
  <c r="K185" i="21" s="1"/>
  <c r="D184" i="21"/>
  <c r="K184" i="21" s="1"/>
  <c r="D183" i="21"/>
  <c r="K183" i="21" s="1"/>
  <c r="D182" i="21"/>
  <c r="K182" i="21" s="1"/>
  <c r="D181" i="21"/>
  <c r="K181" i="21" s="1"/>
  <c r="D180" i="21"/>
  <c r="K180" i="21" s="1"/>
  <c r="D179" i="21"/>
  <c r="K179" i="21" s="1"/>
  <c r="D178" i="21"/>
  <c r="C206" i="21"/>
  <c r="Y14" i="11" s="1"/>
  <c r="K162" i="21"/>
  <c r="K161" i="21"/>
  <c r="K160" i="21"/>
  <c r="K159" i="21"/>
  <c r="K158" i="21"/>
  <c r="K157" i="21"/>
  <c r="K156" i="21"/>
  <c r="K155" i="21"/>
  <c r="K154" i="21"/>
  <c r="K153" i="21"/>
  <c r="K152" i="21"/>
  <c r="K151" i="21"/>
  <c r="K150" i="21"/>
  <c r="K149" i="21"/>
  <c r="K132" i="21"/>
  <c r="K131" i="21"/>
  <c r="K130" i="21"/>
  <c r="K129" i="21"/>
  <c r="K128" i="21"/>
  <c r="K127" i="21"/>
  <c r="K126" i="21"/>
  <c r="K125" i="21"/>
  <c r="K124" i="21"/>
  <c r="K123" i="21"/>
  <c r="K122" i="21"/>
  <c r="K121" i="21"/>
  <c r="F98" i="21"/>
  <c r="G98" i="21" s="1"/>
  <c r="I98" i="21" s="1"/>
  <c r="K98" i="21" s="1"/>
  <c r="F97" i="21"/>
  <c r="G97" i="21" s="1"/>
  <c r="I97" i="21" s="1"/>
  <c r="K97" i="21" s="1"/>
  <c r="F96" i="21"/>
  <c r="G96" i="21" s="1"/>
  <c r="I96" i="21" s="1"/>
  <c r="K96" i="21" s="1"/>
  <c r="F95" i="21"/>
  <c r="G95" i="21" s="1"/>
  <c r="I95" i="21" s="1"/>
  <c r="K95" i="21" s="1"/>
  <c r="F94" i="21"/>
  <c r="G94" i="21" s="1"/>
  <c r="I94" i="21" s="1"/>
  <c r="K94" i="21" s="1"/>
  <c r="F93" i="21"/>
  <c r="G93" i="21" s="1"/>
  <c r="I93" i="21" s="1"/>
  <c r="K93" i="21" s="1"/>
  <c r="F92" i="21"/>
  <c r="G92" i="21" s="1"/>
  <c r="I92" i="21" s="1"/>
  <c r="K92" i="21" s="1"/>
  <c r="F91" i="21"/>
  <c r="G91" i="21" s="1"/>
  <c r="I91" i="21" s="1"/>
  <c r="K91" i="21" s="1"/>
  <c r="F90" i="21"/>
  <c r="G90" i="21" s="1"/>
  <c r="I90" i="21" s="1"/>
  <c r="K90" i="21" s="1"/>
  <c r="F89" i="21"/>
  <c r="G89" i="21" s="1"/>
  <c r="I89" i="21" s="1"/>
  <c r="F71" i="21"/>
  <c r="K71" i="21" s="1"/>
  <c r="F70" i="21"/>
  <c r="K70" i="21" s="1"/>
  <c r="F69" i="21"/>
  <c r="K69" i="21" s="1"/>
  <c r="F68" i="21"/>
  <c r="K68" i="21" s="1"/>
  <c r="F67" i="21"/>
  <c r="K67" i="21" s="1"/>
  <c r="F66" i="21"/>
  <c r="K66" i="21" s="1"/>
  <c r="F65" i="21"/>
  <c r="K65" i="21" s="1"/>
  <c r="F64" i="21"/>
  <c r="K64" i="21" s="1"/>
  <c r="F63" i="21"/>
  <c r="K63" i="21" s="1"/>
  <c r="F62" i="21"/>
  <c r="F44" i="21"/>
  <c r="K44" i="21" s="1"/>
  <c r="F43" i="21"/>
  <c r="K43" i="21" s="1"/>
  <c r="F42" i="21"/>
  <c r="K42" i="21" s="1"/>
  <c r="F41" i="21"/>
  <c r="K41" i="21" s="1"/>
  <c r="F40" i="21"/>
  <c r="K40" i="21" s="1"/>
  <c r="F39" i="21"/>
  <c r="K39" i="21" s="1"/>
  <c r="F38" i="21"/>
  <c r="K38" i="21" s="1"/>
  <c r="F37" i="21"/>
  <c r="K37" i="21" s="1"/>
  <c r="F36" i="21"/>
  <c r="K36" i="21" s="1"/>
  <c r="F35" i="21"/>
  <c r="D188" i="23" l="1"/>
  <c r="D188" i="22"/>
  <c r="D188" i="21"/>
  <c r="K62" i="28"/>
  <c r="F72" i="28"/>
  <c r="K62" i="29"/>
  <c r="F72" i="29"/>
  <c r="K62" i="26"/>
  <c r="F72" i="26"/>
  <c r="K35" i="28"/>
  <c r="F45" i="28"/>
  <c r="D188" i="30"/>
  <c r="C207" i="30" s="1"/>
  <c r="Z23" i="11" s="1"/>
  <c r="F72" i="21"/>
  <c r="K62" i="22"/>
  <c r="F72" i="22"/>
  <c r="F72" i="23"/>
  <c r="K62" i="24"/>
  <c r="F72" i="24"/>
  <c r="I99" i="21"/>
  <c r="F72" i="25"/>
  <c r="F45" i="27"/>
  <c r="D188" i="28"/>
  <c r="C207" i="28" s="1"/>
  <c r="Z21" i="11" s="1"/>
  <c r="D188" i="29"/>
  <c r="C207" i="29" s="1"/>
  <c r="Z22" i="11" s="1"/>
  <c r="D188" i="27"/>
  <c r="C207" i="27" s="1"/>
  <c r="Z20" i="11" s="1"/>
  <c r="F56" i="32"/>
  <c r="C203" i="32" s="1"/>
  <c r="C221" i="32" s="1"/>
  <c r="D222" i="32" s="1"/>
  <c r="F45" i="21"/>
  <c r="K35" i="22"/>
  <c r="F45" i="22"/>
  <c r="F45" i="23"/>
  <c r="K35" i="24"/>
  <c r="F45" i="24"/>
  <c r="F45" i="25"/>
  <c r="C202" i="25" s="1"/>
  <c r="F45" i="26"/>
  <c r="F45" i="29"/>
  <c r="K62" i="30"/>
  <c r="F72" i="30"/>
  <c r="F72" i="27"/>
  <c r="K35" i="30"/>
  <c r="F45" i="30"/>
  <c r="I99" i="29"/>
  <c r="I99" i="22"/>
  <c r="I99" i="23"/>
  <c r="I99" i="24"/>
  <c r="I99" i="25"/>
  <c r="I99" i="26"/>
  <c r="I99" i="27"/>
  <c r="I99" i="30"/>
  <c r="F56" i="34"/>
  <c r="D188" i="26"/>
  <c r="C207" i="26" s="1"/>
  <c r="Z19" i="11" s="1"/>
  <c r="W24" i="11"/>
  <c r="C203" i="33"/>
  <c r="K56" i="33"/>
  <c r="K190" i="33" s="1"/>
  <c r="C203" i="35"/>
  <c r="K56" i="35"/>
  <c r="K190" i="35" s="1"/>
  <c r="U27" i="11"/>
  <c r="U25" i="11"/>
  <c r="C207" i="22"/>
  <c r="Z15" i="11" s="1"/>
  <c r="K178" i="22"/>
  <c r="K62" i="23"/>
  <c r="C207" i="23"/>
  <c r="Z16" i="11" s="1"/>
  <c r="K178" i="23"/>
  <c r="C207" i="24"/>
  <c r="Z17" i="11" s="1"/>
  <c r="K178" i="24"/>
  <c r="C207" i="25"/>
  <c r="Z18" i="11" s="1"/>
  <c r="K178" i="25"/>
  <c r="K35" i="25"/>
  <c r="K62" i="25"/>
  <c r="K35" i="26"/>
  <c r="K178" i="26"/>
  <c r="K178" i="27"/>
  <c r="K35" i="27"/>
  <c r="K62" i="27"/>
  <c r="K178" i="28"/>
  <c r="K178" i="29"/>
  <c r="K178" i="30"/>
  <c r="W26" i="11"/>
  <c r="W27" i="11"/>
  <c r="W28" i="11"/>
  <c r="C207" i="21"/>
  <c r="Z14" i="11" s="1"/>
  <c r="K178" i="21"/>
  <c r="K35" i="21"/>
  <c r="W25" i="11"/>
  <c r="K89" i="30"/>
  <c r="C205" i="30"/>
  <c r="X23" i="11" s="1"/>
  <c r="K89" i="29"/>
  <c r="K35" i="29"/>
  <c r="C205" i="29"/>
  <c r="X22" i="11" s="1"/>
  <c r="K89" i="28"/>
  <c r="C205" i="28"/>
  <c r="X21" i="11" s="1"/>
  <c r="K89" i="27"/>
  <c r="C205" i="27"/>
  <c r="X20" i="11" s="1"/>
  <c r="K89" i="26"/>
  <c r="C205" i="26"/>
  <c r="X19" i="11" s="1"/>
  <c r="K89" i="25"/>
  <c r="C205" i="25"/>
  <c r="X18" i="11" s="1"/>
  <c r="K89" i="24"/>
  <c r="C205" i="24"/>
  <c r="X17" i="11" s="1"/>
  <c r="K89" i="23"/>
  <c r="K35" i="23"/>
  <c r="K89" i="22"/>
  <c r="C205" i="22"/>
  <c r="X15" i="11" s="1"/>
  <c r="K89" i="21"/>
  <c r="C205" i="21"/>
  <c r="X14" i="11" s="1"/>
  <c r="K62" i="21"/>
  <c r="AB13" i="11"/>
  <c r="D187" i="20"/>
  <c r="K187" i="20" s="1"/>
  <c r="D186" i="20"/>
  <c r="K186" i="20" s="1"/>
  <c r="D185" i="20"/>
  <c r="K185" i="20" s="1"/>
  <c r="D184" i="20"/>
  <c r="K184" i="20" s="1"/>
  <c r="D183" i="20"/>
  <c r="K183" i="20" s="1"/>
  <c r="D182" i="20"/>
  <c r="K182" i="20" s="1"/>
  <c r="D181" i="20"/>
  <c r="K181" i="20" s="1"/>
  <c r="D180" i="20"/>
  <c r="K180" i="20" s="1"/>
  <c r="D179" i="20"/>
  <c r="K179" i="20" s="1"/>
  <c r="D178" i="20"/>
  <c r="C206" i="20"/>
  <c r="Y13" i="11" s="1"/>
  <c r="K162" i="20"/>
  <c r="K161" i="20"/>
  <c r="K160" i="20"/>
  <c r="K159" i="20"/>
  <c r="K158" i="20"/>
  <c r="K157" i="20"/>
  <c r="K156" i="20"/>
  <c r="K155" i="20"/>
  <c r="K154" i="20"/>
  <c r="K153" i="20"/>
  <c r="K152" i="20"/>
  <c r="K151" i="20"/>
  <c r="K150" i="20"/>
  <c r="K149" i="20"/>
  <c r="K132" i="20"/>
  <c r="K131" i="20"/>
  <c r="K130" i="20"/>
  <c r="K129" i="20"/>
  <c r="K128" i="20"/>
  <c r="K127" i="20"/>
  <c r="K126" i="20"/>
  <c r="K125" i="20"/>
  <c r="K124" i="20"/>
  <c r="K123" i="20"/>
  <c r="K122" i="20"/>
  <c r="K121" i="20"/>
  <c r="C205" i="20"/>
  <c r="X13" i="11" s="1"/>
  <c r="F98" i="20"/>
  <c r="G98" i="20" s="1"/>
  <c r="I98" i="20" s="1"/>
  <c r="K98" i="20" s="1"/>
  <c r="F97" i="20"/>
  <c r="G97" i="20" s="1"/>
  <c r="I97" i="20" s="1"/>
  <c r="K97" i="20" s="1"/>
  <c r="F96" i="20"/>
  <c r="G96" i="20" s="1"/>
  <c r="I96" i="20" s="1"/>
  <c r="K96" i="20" s="1"/>
  <c r="F95" i="20"/>
  <c r="G95" i="20" s="1"/>
  <c r="I95" i="20" s="1"/>
  <c r="K95" i="20" s="1"/>
  <c r="F94" i="20"/>
  <c r="G94" i="20" s="1"/>
  <c r="I94" i="20" s="1"/>
  <c r="K94" i="20" s="1"/>
  <c r="F93" i="20"/>
  <c r="G93" i="20" s="1"/>
  <c r="I93" i="20" s="1"/>
  <c r="K93" i="20" s="1"/>
  <c r="F92" i="20"/>
  <c r="G92" i="20" s="1"/>
  <c r="I92" i="20" s="1"/>
  <c r="K92" i="20" s="1"/>
  <c r="F91" i="20"/>
  <c r="G91" i="20" s="1"/>
  <c r="I91" i="20" s="1"/>
  <c r="K91" i="20" s="1"/>
  <c r="F90" i="20"/>
  <c r="G90" i="20" s="1"/>
  <c r="I90" i="20" s="1"/>
  <c r="K90" i="20" s="1"/>
  <c r="F89" i="20"/>
  <c r="G89" i="20" s="1"/>
  <c r="I89" i="20" s="1"/>
  <c r="F71" i="20"/>
  <c r="K71" i="20" s="1"/>
  <c r="F70" i="20"/>
  <c r="K70" i="20" s="1"/>
  <c r="F69" i="20"/>
  <c r="K69" i="20" s="1"/>
  <c r="F68" i="20"/>
  <c r="K68" i="20" s="1"/>
  <c r="F67" i="20"/>
  <c r="K67" i="20" s="1"/>
  <c r="F66" i="20"/>
  <c r="K66" i="20" s="1"/>
  <c r="F65" i="20"/>
  <c r="K65" i="20" s="1"/>
  <c r="F64" i="20"/>
  <c r="K64" i="20" s="1"/>
  <c r="F63" i="20"/>
  <c r="K63" i="20" s="1"/>
  <c r="F62" i="20"/>
  <c r="F44" i="20"/>
  <c r="K44" i="20" s="1"/>
  <c r="F43" i="20"/>
  <c r="K43" i="20" s="1"/>
  <c r="F42" i="20"/>
  <c r="K42" i="20" s="1"/>
  <c r="F41" i="20"/>
  <c r="K41" i="20" s="1"/>
  <c r="F40" i="20"/>
  <c r="K40" i="20" s="1"/>
  <c r="F39" i="20"/>
  <c r="K39" i="20" s="1"/>
  <c r="F38" i="20"/>
  <c r="K38" i="20" s="1"/>
  <c r="F37" i="20"/>
  <c r="K37" i="20" s="1"/>
  <c r="F36" i="20"/>
  <c r="K36" i="20" s="1"/>
  <c r="F35" i="20"/>
  <c r="AB12" i="11"/>
  <c r="D187" i="19"/>
  <c r="K187" i="19" s="1"/>
  <c r="D186" i="19"/>
  <c r="K186" i="19" s="1"/>
  <c r="D185" i="19"/>
  <c r="K185" i="19" s="1"/>
  <c r="D184" i="19"/>
  <c r="K184" i="19" s="1"/>
  <c r="D183" i="19"/>
  <c r="K183" i="19" s="1"/>
  <c r="D182" i="19"/>
  <c r="K182" i="19" s="1"/>
  <c r="D181" i="19"/>
  <c r="K181" i="19" s="1"/>
  <c r="D180" i="19"/>
  <c r="K180" i="19" s="1"/>
  <c r="D179" i="19"/>
  <c r="K179" i="19" s="1"/>
  <c r="D178" i="19"/>
  <c r="C206" i="19"/>
  <c r="Y12" i="11" s="1"/>
  <c r="K162" i="19"/>
  <c r="K161" i="19"/>
  <c r="K160" i="19"/>
  <c r="K159" i="19"/>
  <c r="K158" i="19"/>
  <c r="K157" i="19"/>
  <c r="K156" i="19"/>
  <c r="K155" i="19"/>
  <c r="K154" i="19"/>
  <c r="K153" i="19"/>
  <c r="K152" i="19"/>
  <c r="K151" i="19"/>
  <c r="K150" i="19"/>
  <c r="K149" i="19"/>
  <c r="K132" i="19"/>
  <c r="K131" i="19"/>
  <c r="K130" i="19"/>
  <c r="K129" i="19"/>
  <c r="K128" i="19"/>
  <c r="K127" i="19"/>
  <c r="K126" i="19"/>
  <c r="K125" i="19"/>
  <c r="K124" i="19"/>
  <c r="K123" i="19"/>
  <c r="K122" i="19"/>
  <c r="K121" i="19"/>
  <c r="F98" i="19"/>
  <c r="G98" i="19" s="1"/>
  <c r="I98" i="19" s="1"/>
  <c r="K98" i="19" s="1"/>
  <c r="F97" i="19"/>
  <c r="G97" i="19" s="1"/>
  <c r="I97" i="19" s="1"/>
  <c r="K97" i="19" s="1"/>
  <c r="F96" i="19"/>
  <c r="G96" i="19" s="1"/>
  <c r="I96" i="19" s="1"/>
  <c r="K96" i="19" s="1"/>
  <c r="F95" i="19"/>
  <c r="G95" i="19" s="1"/>
  <c r="I95" i="19" s="1"/>
  <c r="K95" i="19" s="1"/>
  <c r="F94" i="19"/>
  <c r="G94" i="19" s="1"/>
  <c r="I94" i="19" s="1"/>
  <c r="K94" i="19" s="1"/>
  <c r="F93" i="19"/>
  <c r="G93" i="19" s="1"/>
  <c r="I93" i="19" s="1"/>
  <c r="K93" i="19" s="1"/>
  <c r="F92" i="19"/>
  <c r="G92" i="19" s="1"/>
  <c r="I92" i="19" s="1"/>
  <c r="K92" i="19" s="1"/>
  <c r="F91" i="19"/>
  <c r="G91" i="19" s="1"/>
  <c r="I91" i="19" s="1"/>
  <c r="K91" i="19" s="1"/>
  <c r="F90" i="19"/>
  <c r="G90" i="19" s="1"/>
  <c r="I90" i="19" s="1"/>
  <c r="K90" i="19" s="1"/>
  <c r="F89" i="19"/>
  <c r="G89" i="19" s="1"/>
  <c r="I89" i="19" s="1"/>
  <c r="F71" i="19"/>
  <c r="K71" i="19" s="1"/>
  <c r="F70" i="19"/>
  <c r="K70" i="19" s="1"/>
  <c r="F69" i="19"/>
  <c r="K69" i="19" s="1"/>
  <c r="F68" i="19"/>
  <c r="K68" i="19" s="1"/>
  <c r="F67" i="19"/>
  <c r="K67" i="19" s="1"/>
  <c r="F66" i="19"/>
  <c r="K66" i="19" s="1"/>
  <c r="F65" i="19"/>
  <c r="K65" i="19" s="1"/>
  <c r="F64" i="19"/>
  <c r="K64" i="19" s="1"/>
  <c r="F63" i="19"/>
  <c r="K63" i="19" s="1"/>
  <c r="F62" i="19"/>
  <c r="F44" i="19"/>
  <c r="K44" i="19" s="1"/>
  <c r="F43" i="19"/>
  <c r="K43" i="19" s="1"/>
  <c r="F42" i="19"/>
  <c r="K42" i="19" s="1"/>
  <c r="F41" i="19"/>
  <c r="K41" i="19" s="1"/>
  <c r="F40" i="19"/>
  <c r="K40" i="19" s="1"/>
  <c r="F39" i="19"/>
  <c r="K39" i="19" s="1"/>
  <c r="F38" i="19"/>
  <c r="K38" i="19" s="1"/>
  <c r="F37" i="19"/>
  <c r="K37" i="19" s="1"/>
  <c r="F36" i="19"/>
  <c r="K36" i="19" s="1"/>
  <c r="F35" i="19"/>
  <c r="AB11" i="11"/>
  <c r="D187" i="18"/>
  <c r="K187" i="18" s="1"/>
  <c r="D186" i="18"/>
  <c r="K186" i="18" s="1"/>
  <c r="D185" i="18"/>
  <c r="K185" i="18" s="1"/>
  <c r="D184" i="18"/>
  <c r="K184" i="18" s="1"/>
  <c r="D183" i="18"/>
  <c r="K183" i="18" s="1"/>
  <c r="D182" i="18"/>
  <c r="K182" i="18" s="1"/>
  <c r="D181" i="18"/>
  <c r="K181" i="18" s="1"/>
  <c r="D180" i="18"/>
  <c r="K180" i="18" s="1"/>
  <c r="D179" i="18"/>
  <c r="K179" i="18" s="1"/>
  <c r="D178" i="18"/>
  <c r="C206" i="18"/>
  <c r="Y11" i="11" s="1"/>
  <c r="K162" i="18"/>
  <c r="K161" i="18"/>
  <c r="K160" i="18"/>
  <c r="K159" i="18"/>
  <c r="K158" i="18"/>
  <c r="K157" i="18"/>
  <c r="K156" i="18"/>
  <c r="K155" i="18"/>
  <c r="K154" i="18"/>
  <c r="K153" i="18"/>
  <c r="K152" i="18"/>
  <c r="K151" i="18"/>
  <c r="K150" i="18"/>
  <c r="K149" i="18"/>
  <c r="K132" i="18"/>
  <c r="K131" i="18"/>
  <c r="K130" i="18"/>
  <c r="K129" i="18"/>
  <c r="K128" i="18"/>
  <c r="K127" i="18"/>
  <c r="K126" i="18"/>
  <c r="K125" i="18"/>
  <c r="K124" i="18"/>
  <c r="K123" i="18"/>
  <c r="K122" i="18"/>
  <c r="K121" i="18"/>
  <c r="C205" i="18"/>
  <c r="X11" i="11" s="1"/>
  <c r="F98" i="18"/>
  <c r="G98" i="18" s="1"/>
  <c r="I98" i="18" s="1"/>
  <c r="K98" i="18" s="1"/>
  <c r="F97" i="18"/>
  <c r="G97" i="18" s="1"/>
  <c r="I97" i="18" s="1"/>
  <c r="K97" i="18" s="1"/>
  <c r="F96" i="18"/>
  <c r="G96" i="18" s="1"/>
  <c r="I96" i="18" s="1"/>
  <c r="K96" i="18" s="1"/>
  <c r="F95" i="18"/>
  <c r="G95" i="18" s="1"/>
  <c r="I95" i="18" s="1"/>
  <c r="K95" i="18" s="1"/>
  <c r="F94" i="18"/>
  <c r="G94" i="18" s="1"/>
  <c r="I94" i="18" s="1"/>
  <c r="K94" i="18" s="1"/>
  <c r="F93" i="18"/>
  <c r="G93" i="18" s="1"/>
  <c r="I93" i="18" s="1"/>
  <c r="K93" i="18" s="1"/>
  <c r="F92" i="18"/>
  <c r="G92" i="18" s="1"/>
  <c r="I92" i="18" s="1"/>
  <c r="K92" i="18" s="1"/>
  <c r="F91" i="18"/>
  <c r="G91" i="18" s="1"/>
  <c r="I91" i="18" s="1"/>
  <c r="K91" i="18" s="1"/>
  <c r="F90" i="18"/>
  <c r="G90" i="18" s="1"/>
  <c r="I90" i="18" s="1"/>
  <c r="K90" i="18" s="1"/>
  <c r="F89" i="18"/>
  <c r="G89" i="18" s="1"/>
  <c r="I89" i="18" s="1"/>
  <c r="F71" i="18"/>
  <c r="K71" i="18" s="1"/>
  <c r="F70" i="18"/>
  <c r="K70" i="18" s="1"/>
  <c r="F69" i="18"/>
  <c r="K69" i="18" s="1"/>
  <c r="F68" i="18"/>
  <c r="K68" i="18" s="1"/>
  <c r="F67" i="18"/>
  <c r="K67" i="18" s="1"/>
  <c r="F66" i="18"/>
  <c r="K66" i="18" s="1"/>
  <c r="F65" i="18"/>
  <c r="K65" i="18" s="1"/>
  <c r="F64" i="18"/>
  <c r="K64" i="18" s="1"/>
  <c r="F63" i="18"/>
  <c r="K63" i="18" s="1"/>
  <c r="F62" i="18"/>
  <c r="F44" i="18"/>
  <c r="K44" i="18" s="1"/>
  <c r="F43" i="18"/>
  <c r="K43" i="18" s="1"/>
  <c r="F42" i="18"/>
  <c r="K42" i="18" s="1"/>
  <c r="F41" i="18"/>
  <c r="K41" i="18" s="1"/>
  <c r="F40" i="18"/>
  <c r="K40" i="18" s="1"/>
  <c r="F39" i="18"/>
  <c r="K39" i="18" s="1"/>
  <c r="F38" i="18"/>
  <c r="K38" i="18" s="1"/>
  <c r="F37" i="18"/>
  <c r="K37" i="18" s="1"/>
  <c r="F36" i="18"/>
  <c r="K36" i="18" s="1"/>
  <c r="F35" i="18"/>
  <c r="AB10" i="11"/>
  <c r="D187" i="17"/>
  <c r="K187" i="17" s="1"/>
  <c r="D186" i="17"/>
  <c r="K186" i="17" s="1"/>
  <c r="D185" i="17"/>
  <c r="K185" i="17" s="1"/>
  <c r="D184" i="17"/>
  <c r="K184" i="17" s="1"/>
  <c r="D183" i="17"/>
  <c r="K183" i="17" s="1"/>
  <c r="D182" i="17"/>
  <c r="K182" i="17" s="1"/>
  <c r="D181" i="17"/>
  <c r="K181" i="17" s="1"/>
  <c r="D180" i="17"/>
  <c r="K180" i="17" s="1"/>
  <c r="D179" i="17"/>
  <c r="K179" i="17" s="1"/>
  <c r="D178" i="17"/>
  <c r="C206" i="17"/>
  <c r="Y10" i="11" s="1"/>
  <c r="K162" i="17"/>
  <c r="K161" i="17"/>
  <c r="K160" i="17"/>
  <c r="K159" i="17"/>
  <c r="K158" i="17"/>
  <c r="K157" i="17"/>
  <c r="K156" i="17"/>
  <c r="K155" i="17"/>
  <c r="K154" i="17"/>
  <c r="K153" i="17"/>
  <c r="K152" i="17"/>
  <c r="K151" i="17"/>
  <c r="K150" i="17"/>
  <c r="K149" i="17"/>
  <c r="K132" i="17"/>
  <c r="K131" i="17"/>
  <c r="K130" i="17"/>
  <c r="K129" i="17"/>
  <c r="K128" i="17"/>
  <c r="K127" i="17"/>
  <c r="K126" i="17"/>
  <c r="K125" i="17"/>
  <c r="K124" i="17"/>
  <c r="K123" i="17"/>
  <c r="K122" i="17"/>
  <c r="K121" i="17"/>
  <c r="F98" i="17"/>
  <c r="G98" i="17" s="1"/>
  <c r="I98" i="17" s="1"/>
  <c r="K98" i="17" s="1"/>
  <c r="F97" i="17"/>
  <c r="G97" i="17" s="1"/>
  <c r="I97" i="17" s="1"/>
  <c r="K97" i="17" s="1"/>
  <c r="F96" i="17"/>
  <c r="G96" i="17" s="1"/>
  <c r="I96" i="17" s="1"/>
  <c r="K96" i="17" s="1"/>
  <c r="F95" i="17"/>
  <c r="G95" i="17" s="1"/>
  <c r="I95" i="17" s="1"/>
  <c r="K95" i="17" s="1"/>
  <c r="F94" i="17"/>
  <c r="G94" i="17" s="1"/>
  <c r="I94" i="17" s="1"/>
  <c r="K94" i="17" s="1"/>
  <c r="F93" i="17"/>
  <c r="G93" i="17" s="1"/>
  <c r="I93" i="17" s="1"/>
  <c r="K93" i="17" s="1"/>
  <c r="F92" i="17"/>
  <c r="G92" i="17" s="1"/>
  <c r="I92" i="17" s="1"/>
  <c r="K92" i="17" s="1"/>
  <c r="F91" i="17"/>
  <c r="G91" i="17" s="1"/>
  <c r="I91" i="17" s="1"/>
  <c r="K91" i="17" s="1"/>
  <c r="F90" i="17"/>
  <c r="G90" i="17" s="1"/>
  <c r="I90" i="17" s="1"/>
  <c r="K90" i="17" s="1"/>
  <c r="F89" i="17"/>
  <c r="G89" i="17" s="1"/>
  <c r="I89" i="17" s="1"/>
  <c r="F71" i="17"/>
  <c r="K71" i="17" s="1"/>
  <c r="F70" i="17"/>
  <c r="K70" i="17" s="1"/>
  <c r="F69" i="17"/>
  <c r="K69" i="17" s="1"/>
  <c r="F68" i="17"/>
  <c r="K68" i="17" s="1"/>
  <c r="F67" i="17"/>
  <c r="K67" i="17" s="1"/>
  <c r="F66" i="17"/>
  <c r="K66" i="17" s="1"/>
  <c r="F65" i="17"/>
  <c r="K65" i="17" s="1"/>
  <c r="F64" i="17"/>
  <c r="K64" i="17" s="1"/>
  <c r="F63" i="17"/>
  <c r="K63" i="17" s="1"/>
  <c r="F62" i="17"/>
  <c r="F44" i="17"/>
  <c r="K44" i="17" s="1"/>
  <c r="F43" i="17"/>
  <c r="K43" i="17" s="1"/>
  <c r="F42" i="17"/>
  <c r="K42" i="17" s="1"/>
  <c r="F41" i="17"/>
  <c r="K41" i="17" s="1"/>
  <c r="F40" i="17"/>
  <c r="K40" i="17" s="1"/>
  <c r="F39" i="17"/>
  <c r="K39" i="17" s="1"/>
  <c r="F38" i="17"/>
  <c r="K38" i="17" s="1"/>
  <c r="F37" i="17"/>
  <c r="K37" i="17" s="1"/>
  <c r="F36" i="17"/>
  <c r="K36" i="17" s="1"/>
  <c r="F35" i="17"/>
  <c r="AB9" i="11"/>
  <c r="D187" i="16"/>
  <c r="K187" i="16" s="1"/>
  <c r="D186" i="16"/>
  <c r="K186" i="16" s="1"/>
  <c r="D185" i="16"/>
  <c r="K185" i="16" s="1"/>
  <c r="D184" i="16"/>
  <c r="K184" i="16" s="1"/>
  <c r="D183" i="16"/>
  <c r="K183" i="16" s="1"/>
  <c r="D182" i="16"/>
  <c r="K182" i="16" s="1"/>
  <c r="D181" i="16"/>
  <c r="K181" i="16" s="1"/>
  <c r="D180" i="16"/>
  <c r="K180" i="16" s="1"/>
  <c r="D179" i="16"/>
  <c r="K179" i="16" s="1"/>
  <c r="D178" i="16"/>
  <c r="C206" i="16"/>
  <c r="Y9" i="11" s="1"/>
  <c r="K162" i="16"/>
  <c r="K161" i="16"/>
  <c r="K160" i="16"/>
  <c r="K159" i="16"/>
  <c r="K158" i="16"/>
  <c r="K157" i="16"/>
  <c r="K156" i="16"/>
  <c r="K155" i="16"/>
  <c r="K154" i="16"/>
  <c r="K153" i="16"/>
  <c r="K152" i="16"/>
  <c r="K151" i="16"/>
  <c r="K150" i="16"/>
  <c r="K149" i="16"/>
  <c r="K132" i="16"/>
  <c r="K131" i="16"/>
  <c r="K130" i="16"/>
  <c r="K129" i="16"/>
  <c r="K128" i="16"/>
  <c r="K127" i="16"/>
  <c r="K126" i="16"/>
  <c r="K125" i="16"/>
  <c r="K124" i="16"/>
  <c r="K123" i="16"/>
  <c r="K122" i="16"/>
  <c r="K121" i="16"/>
  <c r="C205" i="16"/>
  <c r="X9" i="11" s="1"/>
  <c r="F98" i="16"/>
  <c r="G98" i="16" s="1"/>
  <c r="I98" i="16" s="1"/>
  <c r="K98" i="16" s="1"/>
  <c r="F97" i="16"/>
  <c r="G97" i="16" s="1"/>
  <c r="I97" i="16" s="1"/>
  <c r="K97" i="16" s="1"/>
  <c r="F96" i="16"/>
  <c r="G96" i="16" s="1"/>
  <c r="I96" i="16" s="1"/>
  <c r="K96" i="16" s="1"/>
  <c r="F95" i="16"/>
  <c r="G95" i="16" s="1"/>
  <c r="I95" i="16" s="1"/>
  <c r="K95" i="16" s="1"/>
  <c r="F94" i="16"/>
  <c r="G94" i="16" s="1"/>
  <c r="I94" i="16" s="1"/>
  <c r="K94" i="16" s="1"/>
  <c r="F93" i="16"/>
  <c r="G93" i="16" s="1"/>
  <c r="I93" i="16" s="1"/>
  <c r="K93" i="16" s="1"/>
  <c r="F92" i="16"/>
  <c r="G92" i="16" s="1"/>
  <c r="I92" i="16" s="1"/>
  <c r="K92" i="16" s="1"/>
  <c r="F91" i="16"/>
  <c r="G91" i="16" s="1"/>
  <c r="I91" i="16" s="1"/>
  <c r="K91" i="16" s="1"/>
  <c r="F90" i="16"/>
  <c r="G90" i="16" s="1"/>
  <c r="I90" i="16" s="1"/>
  <c r="K90" i="16" s="1"/>
  <c r="F89" i="16"/>
  <c r="G89" i="16" s="1"/>
  <c r="I89" i="16" s="1"/>
  <c r="F71" i="16"/>
  <c r="K71" i="16" s="1"/>
  <c r="F70" i="16"/>
  <c r="K70" i="16" s="1"/>
  <c r="F69" i="16"/>
  <c r="K69" i="16" s="1"/>
  <c r="F68" i="16"/>
  <c r="K68" i="16" s="1"/>
  <c r="F67" i="16"/>
  <c r="K67" i="16" s="1"/>
  <c r="F66" i="16"/>
  <c r="K66" i="16" s="1"/>
  <c r="F65" i="16"/>
  <c r="K65" i="16" s="1"/>
  <c r="F64" i="16"/>
  <c r="K64" i="16" s="1"/>
  <c r="F63" i="16"/>
  <c r="K63" i="16" s="1"/>
  <c r="F62" i="16"/>
  <c r="F44" i="16"/>
  <c r="K44" i="16" s="1"/>
  <c r="F43" i="16"/>
  <c r="K43" i="16" s="1"/>
  <c r="F42" i="16"/>
  <c r="K42" i="16" s="1"/>
  <c r="F41" i="16"/>
  <c r="K41" i="16" s="1"/>
  <c r="F40" i="16"/>
  <c r="K40" i="16" s="1"/>
  <c r="F39" i="16"/>
  <c r="K39" i="16" s="1"/>
  <c r="F38" i="16"/>
  <c r="K38" i="16" s="1"/>
  <c r="F37" i="16"/>
  <c r="K37" i="16" s="1"/>
  <c r="F36" i="16"/>
  <c r="K36" i="16" s="1"/>
  <c r="F35" i="16"/>
  <c r="AB6" i="11"/>
  <c r="D187" i="15"/>
  <c r="K187" i="15" s="1"/>
  <c r="D186" i="15"/>
  <c r="K186" i="15" s="1"/>
  <c r="D185" i="15"/>
  <c r="K185" i="15" s="1"/>
  <c r="D184" i="15"/>
  <c r="K184" i="15" s="1"/>
  <c r="D183" i="15"/>
  <c r="K183" i="15" s="1"/>
  <c r="D182" i="15"/>
  <c r="K182" i="15" s="1"/>
  <c r="D181" i="15"/>
  <c r="K181" i="15" s="1"/>
  <c r="D180" i="15"/>
  <c r="K180" i="15" s="1"/>
  <c r="D179" i="15"/>
  <c r="K179" i="15" s="1"/>
  <c r="D178" i="15"/>
  <c r="C206" i="15"/>
  <c r="Y6" i="11" s="1"/>
  <c r="K162" i="15"/>
  <c r="K161" i="15"/>
  <c r="K160" i="15"/>
  <c r="K159" i="15"/>
  <c r="K158" i="15"/>
  <c r="K157" i="15"/>
  <c r="K156" i="15"/>
  <c r="K155" i="15"/>
  <c r="K154" i="15"/>
  <c r="K153" i="15"/>
  <c r="K152" i="15"/>
  <c r="K151" i="15"/>
  <c r="K150" i="15"/>
  <c r="K149" i="15"/>
  <c r="K132" i="15"/>
  <c r="K131" i="15"/>
  <c r="K130" i="15"/>
  <c r="K129" i="15"/>
  <c r="K128" i="15"/>
  <c r="K127" i="15"/>
  <c r="K126" i="15"/>
  <c r="K125" i="15"/>
  <c r="K124" i="15"/>
  <c r="K123" i="15"/>
  <c r="K122" i="15"/>
  <c r="K121" i="15"/>
  <c r="F98" i="15"/>
  <c r="G98" i="15" s="1"/>
  <c r="I98" i="15" s="1"/>
  <c r="K98" i="15" s="1"/>
  <c r="F97" i="15"/>
  <c r="G97" i="15" s="1"/>
  <c r="I97" i="15" s="1"/>
  <c r="K97" i="15" s="1"/>
  <c r="F96" i="15"/>
  <c r="G96" i="15" s="1"/>
  <c r="I96" i="15" s="1"/>
  <c r="K96" i="15" s="1"/>
  <c r="F95" i="15"/>
  <c r="G95" i="15" s="1"/>
  <c r="I95" i="15" s="1"/>
  <c r="K95" i="15" s="1"/>
  <c r="F94" i="15"/>
  <c r="G94" i="15" s="1"/>
  <c r="I94" i="15" s="1"/>
  <c r="K94" i="15" s="1"/>
  <c r="F93" i="15"/>
  <c r="G93" i="15" s="1"/>
  <c r="I93" i="15" s="1"/>
  <c r="K93" i="15" s="1"/>
  <c r="F92" i="15"/>
  <c r="G92" i="15" s="1"/>
  <c r="I92" i="15" s="1"/>
  <c r="K92" i="15" s="1"/>
  <c r="F91" i="15"/>
  <c r="G91" i="15" s="1"/>
  <c r="I91" i="15" s="1"/>
  <c r="K91" i="15" s="1"/>
  <c r="F90" i="15"/>
  <c r="G90" i="15" s="1"/>
  <c r="I90" i="15" s="1"/>
  <c r="K90" i="15" s="1"/>
  <c r="F89" i="15"/>
  <c r="G89" i="15" s="1"/>
  <c r="I89" i="15" s="1"/>
  <c r="F71" i="15"/>
  <c r="K71" i="15" s="1"/>
  <c r="F70" i="15"/>
  <c r="K70" i="15" s="1"/>
  <c r="F69" i="15"/>
  <c r="K69" i="15" s="1"/>
  <c r="F68" i="15"/>
  <c r="K68" i="15" s="1"/>
  <c r="F67" i="15"/>
  <c r="K67" i="15" s="1"/>
  <c r="F66" i="15"/>
  <c r="K66" i="15" s="1"/>
  <c r="F65" i="15"/>
  <c r="K65" i="15" s="1"/>
  <c r="F64" i="15"/>
  <c r="K64" i="15" s="1"/>
  <c r="F63" i="15"/>
  <c r="K63" i="15" s="1"/>
  <c r="F62" i="15"/>
  <c r="F44" i="15"/>
  <c r="K44" i="15" s="1"/>
  <c r="F43" i="15"/>
  <c r="K43" i="15" s="1"/>
  <c r="F42" i="15"/>
  <c r="K42" i="15" s="1"/>
  <c r="F41" i="15"/>
  <c r="K41" i="15" s="1"/>
  <c r="F40" i="15"/>
  <c r="K40" i="15" s="1"/>
  <c r="F39" i="15"/>
  <c r="K39" i="15" s="1"/>
  <c r="F38" i="15"/>
  <c r="K38" i="15" s="1"/>
  <c r="F37" i="15"/>
  <c r="K37" i="15" s="1"/>
  <c r="K36" i="15"/>
  <c r="F35" i="15"/>
  <c r="AB7" i="11"/>
  <c r="D187" i="14"/>
  <c r="K187" i="14" s="1"/>
  <c r="D186" i="14"/>
  <c r="K186" i="14" s="1"/>
  <c r="D185" i="14"/>
  <c r="K185" i="14" s="1"/>
  <c r="D184" i="14"/>
  <c r="K184" i="14" s="1"/>
  <c r="D183" i="14"/>
  <c r="K183" i="14" s="1"/>
  <c r="D182" i="14"/>
  <c r="K182" i="14" s="1"/>
  <c r="D181" i="14"/>
  <c r="K181" i="14" s="1"/>
  <c r="D180" i="14"/>
  <c r="K180" i="14" s="1"/>
  <c r="D179" i="14"/>
  <c r="K179" i="14" s="1"/>
  <c r="D178" i="14"/>
  <c r="C206" i="14"/>
  <c r="Y7" i="11" s="1"/>
  <c r="K162" i="14"/>
  <c r="K161" i="14"/>
  <c r="K160" i="14"/>
  <c r="K159" i="14"/>
  <c r="K158" i="14"/>
  <c r="K157" i="14"/>
  <c r="K156" i="14"/>
  <c r="K155" i="14"/>
  <c r="K154" i="14"/>
  <c r="K153" i="14"/>
  <c r="K152" i="14"/>
  <c r="K151" i="14"/>
  <c r="K150" i="14"/>
  <c r="K149" i="14"/>
  <c r="K132" i="14"/>
  <c r="K131" i="14"/>
  <c r="K130" i="14"/>
  <c r="K129" i="14"/>
  <c r="K128" i="14"/>
  <c r="K127" i="14"/>
  <c r="K126" i="14"/>
  <c r="K125" i="14"/>
  <c r="K124" i="14"/>
  <c r="K123" i="14"/>
  <c r="K122" i="14"/>
  <c r="K121" i="14"/>
  <c r="F98" i="14"/>
  <c r="G98" i="14" s="1"/>
  <c r="I98" i="14" s="1"/>
  <c r="K98" i="14" s="1"/>
  <c r="F97" i="14"/>
  <c r="G97" i="14" s="1"/>
  <c r="I97" i="14" s="1"/>
  <c r="K97" i="14" s="1"/>
  <c r="F96" i="14"/>
  <c r="G96" i="14" s="1"/>
  <c r="I96" i="14" s="1"/>
  <c r="K96" i="14" s="1"/>
  <c r="F95" i="14"/>
  <c r="G95" i="14" s="1"/>
  <c r="I95" i="14" s="1"/>
  <c r="K95" i="14" s="1"/>
  <c r="F94" i="14"/>
  <c r="G94" i="14" s="1"/>
  <c r="I94" i="14" s="1"/>
  <c r="K94" i="14" s="1"/>
  <c r="F93" i="14"/>
  <c r="G93" i="14" s="1"/>
  <c r="I93" i="14" s="1"/>
  <c r="K93" i="14" s="1"/>
  <c r="F92" i="14"/>
  <c r="G92" i="14" s="1"/>
  <c r="I92" i="14" s="1"/>
  <c r="K92" i="14" s="1"/>
  <c r="F91" i="14"/>
  <c r="G91" i="14" s="1"/>
  <c r="I91" i="14" s="1"/>
  <c r="K91" i="14" s="1"/>
  <c r="F90" i="14"/>
  <c r="G90" i="14" s="1"/>
  <c r="I90" i="14" s="1"/>
  <c r="K90" i="14" s="1"/>
  <c r="F89" i="14"/>
  <c r="G89" i="14" s="1"/>
  <c r="I89" i="14" s="1"/>
  <c r="F71" i="14"/>
  <c r="K71" i="14" s="1"/>
  <c r="F70" i="14"/>
  <c r="K70" i="14" s="1"/>
  <c r="F69" i="14"/>
  <c r="K69" i="14" s="1"/>
  <c r="F68" i="14"/>
  <c r="K68" i="14" s="1"/>
  <c r="F67" i="14"/>
  <c r="K67" i="14" s="1"/>
  <c r="F66" i="14"/>
  <c r="K66" i="14" s="1"/>
  <c r="F65" i="14"/>
  <c r="K65" i="14" s="1"/>
  <c r="F64" i="14"/>
  <c r="K64" i="14" s="1"/>
  <c r="F63" i="14"/>
  <c r="K63" i="14" s="1"/>
  <c r="F62" i="14"/>
  <c r="F44" i="14"/>
  <c r="K44" i="14" s="1"/>
  <c r="F43" i="14"/>
  <c r="K43" i="14" s="1"/>
  <c r="F42" i="14"/>
  <c r="K42" i="14" s="1"/>
  <c r="F41" i="14"/>
  <c r="K41" i="14" s="1"/>
  <c r="F40" i="14"/>
  <c r="K40" i="14" s="1"/>
  <c r="F39" i="14"/>
  <c r="K39" i="14" s="1"/>
  <c r="F38" i="14"/>
  <c r="K38" i="14" s="1"/>
  <c r="F37" i="14"/>
  <c r="K37" i="14" s="1"/>
  <c r="F36" i="14"/>
  <c r="K36" i="14" s="1"/>
  <c r="F35" i="14"/>
  <c r="AB8" i="11"/>
  <c r="D187" i="13"/>
  <c r="K187" i="13" s="1"/>
  <c r="D186" i="13"/>
  <c r="K186" i="13" s="1"/>
  <c r="D185" i="13"/>
  <c r="K185" i="13" s="1"/>
  <c r="D184" i="13"/>
  <c r="K184" i="13" s="1"/>
  <c r="D183" i="13"/>
  <c r="K183" i="13" s="1"/>
  <c r="D182" i="13"/>
  <c r="K182" i="13" s="1"/>
  <c r="D181" i="13"/>
  <c r="K181" i="13" s="1"/>
  <c r="D180" i="13"/>
  <c r="K180" i="13" s="1"/>
  <c r="D179" i="13"/>
  <c r="K179" i="13" s="1"/>
  <c r="D178" i="13"/>
  <c r="C206" i="13"/>
  <c r="Y8" i="11" s="1"/>
  <c r="K162" i="13"/>
  <c r="K161" i="13"/>
  <c r="K160" i="13"/>
  <c r="K159" i="13"/>
  <c r="K158" i="13"/>
  <c r="K157" i="13"/>
  <c r="K156" i="13"/>
  <c r="K155" i="13"/>
  <c r="K154" i="13"/>
  <c r="K153" i="13"/>
  <c r="K152" i="13"/>
  <c r="K151" i="13"/>
  <c r="K150" i="13"/>
  <c r="K149" i="13"/>
  <c r="K132" i="13"/>
  <c r="K131" i="13"/>
  <c r="K130" i="13"/>
  <c r="K129" i="13"/>
  <c r="K128" i="13"/>
  <c r="K127" i="13"/>
  <c r="K126" i="13"/>
  <c r="K125" i="13"/>
  <c r="K124" i="13"/>
  <c r="K123" i="13"/>
  <c r="K122" i="13"/>
  <c r="K121" i="13"/>
  <c r="F98" i="13"/>
  <c r="G98" i="13" s="1"/>
  <c r="I98" i="13" s="1"/>
  <c r="K98" i="13" s="1"/>
  <c r="F97" i="13"/>
  <c r="G97" i="13" s="1"/>
  <c r="I97" i="13" s="1"/>
  <c r="K97" i="13" s="1"/>
  <c r="F96" i="13"/>
  <c r="G96" i="13" s="1"/>
  <c r="I96" i="13" s="1"/>
  <c r="K96" i="13" s="1"/>
  <c r="F95" i="13"/>
  <c r="G95" i="13" s="1"/>
  <c r="I95" i="13" s="1"/>
  <c r="K95" i="13" s="1"/>
  <c r="F94" i="13"/>
  <c r="G94" i="13" s="1"/>
  <c r="I94" i="13" s="1"/>
  <c r="K94" i="13" s="1"/>
  <c r="F93" i="13"/>
  <c r="G93" i="13" s="1"/>
  <c r="I93" i="13" s="1"/>
  <c r="K93" i="13" s="1"/>
  <c r="F92" i="13"/>
  <c r="G92" i="13" s="1"/>
  <c r="I92" i="13" s="1"/>
  <c r="K92" i="13" s="1"/>
  <c r="F91" i="13"/>
  <c r="G91" i="13" s="1"/>
  <c r="I91" i="13" s="1"/>
  <c r="K91" i="13" s="1"/>
  <c r="F90" i="13"/>
  <c r="G90" i="13" s="1"/>
  <c r="I90" i="13" s="1"/>
  <c r="K90" i="13" s="1"/>
  <c r="F89" i="13"/>
  <c r="G89" i="13" s="1"/>
  <c r="I89" i="13" s="1"/>
  <c r="F71" i="13"/>
  <c r="K71" i="13" s="1"/>
  <c r="F70" i="13"/>
  <c r="K70" i="13" s="1"/>
  <c r="F69" i="13"/>
  <c r="K69" i="13" s="1"/>
  <c r="F68" i="13"/>
  <c r="K68" i="13" s="1"/>
  <c r="F67" i="13"/>
  <c r="K67" i="13" s="1"/>
  <c r="F66" i="13"/>
  <c r="K66" i="13" s="1"/>
  <c r="F65" i="13"/>
  <c r="K65" i="13" s="1"/>
  <c r="F64" i="13"/>
  <c r="K64" i="13" s="1"/>
  <c r="F63" i="13"/>
  <c r="K63" i="13" s="1"/>
  <c r="F62" i="13"/>
  <c r="F44" i="13"/>
  <c r="K44" i="13" s="1"/>
  <c r="F43" i="13"/>
  <c r="K43" i="13" s="1"/>
  <c r="F42" i="13"/>
  <c r="K42" i="13" s="1"/>
  <c r="F41" i="13"/>
  <c r="K41" i="13" s="1"/>
  <c r="F40" i="13"/>
  <c r="K40" i="13" s="1"/>
  <c r="F39" i="13"/>
  <c r="K39" i="13" s="1"/>
  <c r="F38" i="13"/>
  <c r="K38" i="13" s="1"/>
  <c r="F37" i="13"/>
  <c r="K37" i="13" s="1"/>
  <c r="F36" i="13"/>
  <c r="K36" i="13" s="1"/>
  <c r="F35" i="13"/>
  <c r="AB5" i="11"/>
  <c r="D187" i="12"/>
  <c r="K187" i="12" s="1"/>
  <c r="D186" i="12"/>
  <c r="K186" i="12" s="1"/>
  <c r="D185" i="12"/>
  <c r="K185" i="12" s="1"/>
  <c r="D184" i="12"/>
  <c r="K184" i="12" s="1"/>
  <c r="D183" i="12"/>
  <c r="K183" i="12" s="1"/>
  <c r="D182" i="12"/>
  <c r="K182" i="12" s="1"/>
  <c r="D181" i="12"/>
  <c r="K181" i="12" s="1"/>
  <c r="D180" i="12"/>
  <c r="K180" i="12" s="1"/>
  <c r="D179" i="12"/>
  <c r="K179" i="12" s="1"/>
  <c r="D178" i="12"/>
  <c r="C206" i="12"/>
  <c r="Y5" i="11" s="1"/>
  <c r="K162" i="12"/>
  <c r="K161" i="12"/>
  <c r="K160" i="12"/>
  <c r="K159" i="12"/>
  <c r="K158" i="12"/>
  <c r="K157" i="12"/>
  <c r="K156" i="12"/>
  <c r="K155" i="12"/>
  <c r="K154" i="12"/>
  <c r="K153" i="12"/>
  <c r="K152" i="12"/>
  <c r="K151" i="12"/>
  <c r="K150" i="12"/>
  <c r="K149" i="12"/>
  <c r="K132" i="12"/>
  <c r="K131" i="12"/>
  <c r="K130" i="12"/>
  <c r="K129" i="12"/>
  <c r="K128" i="12"/>
  <c r="K127" i="12"/>
  <c r="K126" i="12"/>
  <c r="K125" i="12"/>
  <c r="K124" i="12"/>
  <c r="K123" i="12"/>
  <c r="K122" i="12"/>
  <c r="K121" i="12"/>
  <c r="F98" i="12"/>
  <c r="G98" i="12" s="1"/>
  <c r="I98" i="12" s="1"/>
  <c r="K98" i="12" s="1"/>
  <c r="F97" i="12"/>
  <c r="G97" i="12" s="1"/>
  <c r="I97" i="12" s="1"/>
  <c r="K97" i="12" s="1"/>
  <c r="F96" i="12"/>
  <c r="G96" i="12" s="1"/>
  <c r="I96" i="12" s="1"/>
  <c r="K96" i="12" s="1"/>
  <c r="F95" i="12"/>
  <c r="G95" i="12" s="1"/>
  <c r="I95" i="12" s="1"/>
  <c r="K95" i="12" s="1"/>
  <c r="F94" i="12"/>
  <c r="G94" i="12" s="1"/>
  <c r="I94" i="12" s="1"/>
  <c r="K94" i="12" s="1"/>
  <c r="F93" i="12"/>
  <c r="G93" i="12" s="1"/>
  <c r="I93" i="12" s="1"/>
  <c r="K93" i="12" s="1"/>
  <c r="F92" i="12"/>
  <c r="G92" i="12" s="1"/>
  <c r="I92" i="12" s="1"/>
  <c r="K92" i="12" s="1"/>
  <c r="F91" i="12"/>
  <c r="G91" i="12" s="1"/>
  <c r="I91" i="12" s="1"/>
  <c r="K91" i="12" s="1"/>
  <c r="F90" i="12"/>
  <c r="G90" i="12" s="1"/>
  <c r="I90" i="12" s="1"/>
  <c r="K90" i="12" s="1"/>
  <c r="F89" i="12"/>
  <c r="G89" i="12" s="1"/>
  <c r="I89" i="12" s="1"/>
  <c r="F71" i="12"/>
  <c r="K71" i="12" s="1"/>
  <c r="F70" i="12"/>
  <c r="K70" i="12" s="1"/>
  <c r="F69" i="12"/>
  <c r="K69" i="12" s="1"/>
  <c r="F68" i="12"/>
  <c r="K68" i="12" s="1"/>
  <c r="F67" i="12"/>
  <c r="K67" i="12" s="1"/>
  <c r="F66" i="12"/>
  <c r="K66" i="12" s="1"/>
  <c r="F65" i="12"/>
  <c r="K65" i="12" s="1"/>
  <c r="F64" i="12"/>
  <c r="K64" i="12" s="1"/>
  <c r="F63" i="12"/>
  <c r="K63" i="12" s="1"/>
  <c r="F62" i="12"/>
  <c r="F72" i="12" s="1"/>
  <c r="F44" i="12"/>
  <c r="K44" i="12" s="1"/>
  <c r="F43" i="12"/>
  <c r="K43" i="12" s="1"/>
  <c r="F42" i="12"/>
  <c r="K42" i="12" s="1"/>
  <c r="F41" i="12"/>
  <c r="K41" i="12" s="1"/>
  <c r="F40" i="12"/>
  <c r="K40" i="12" s="1"/>
  <c r="F39" i="12"/>
  <c r="K39" i="12" s="1"/>
  <c r="F38" i="12"/>
  <c r="K38" i="12" s="1"/>
  <c r="F37" i="12"/>
  <c r="K37" i="12" s="1"/>
  <c r="F36" i="12"/>
  <c r="K36" i="12" s="1"/>
  <c r="F35" i="12"/>
  <c r="C202" i="24" l="1"/>
  <c r="F72" i="15"/>
  <c r="C202" i="21"/>
  <c r="C202" i="29"/>
  <c r="C202" i="23"/>
  <c r="F45" i="18"/>
  <c r="K56" i="32"/>
  <c r="C202" i="27"/>
  <c r="U20" i="11" s="1"/>
  <c r="D223" i="32"/>
  <c r="AC25" i="11" s="1"/>
  <c r="F45" i="17"/>
  <c r="K35" i="20"/>
  <c r="F45" i="20"/>
  <c r="K35" i="15"/>
  <c r="F45" i="15"/>
  <c r="C202" i="15" s="1"/>
  <c r="D188" i="16"/>
  <c r="D188" i="15"/>
  <c r="K35" i="19"/>
  <c r="F45" i="19"/>
  <c r="D188" i="20"/>
  <c r="C207" i="20" s="1"/>
  <c r="Z13" i="11" s="1"/>
  <c r="D188" i="13"/>
  <c r="C207" i="13" s="1"/>
  <c r="Z8" i="11" s="1"/>
  <c r="K62" i="13"/>
  <c r="F72" i="13"/>
  <c r="K62" i="15"/>
  <c r="K178" i="19"/>
  <c r="D188" i="19"/>
  <c r="C207" i="19" s="1"/>
  <c r="Z12" i="11" s="1"/>
  <c r="K62" i="20"/>
  <c r="F72" i="20"/>
  <c r="K35" i="13"/>
  <c r="F45" i="13"/>
  <c r="I99" i="15"/>
  <c r="F72" i="17"/>
  <c r="K62" i="19"/>
  <c r="F72" i="19"/>
  <c r="K35" i="16"/>
  <c r="F45" i="16"/>
  <c r="D188" i="17"/>
  <c r="C207" i="17" s="1"/>
  <c r="Z10" i="11" s="1"/>
  <c r="F72" i="16"/>
  <c r="F72" i="18"/>
  <c r="I99" i="13"/>
  <c r="I99" i="16"/>
  <c r="I99" i="17"/>
  <c r="I99" i="18"/>
  <c r="I99" i="19"/>
  <c r="I99" i="20"/>
  <c r="C221" i="33"/>
  <c r="AA26" i="11" s="1"/>
  <c r="V28" i="11"/>
  <c r="C221" i="35"/>
  <c r="D222" i="35" s="1"/>
  <c r="F72" i="14"/>
  <c r="I99" i="14"/>
  <c r="F45" i="14"/>
  <c r="C202" i="14" s="1"/>
  <c r="D188" i="14"/>
  <c r="C207" i="14" s="1"/>
  <c r="Z7" i="11" s="1"/>
  <c r="D188" i="12"/>
  <c r="C207" i="12" s="1"/>
  <c r="Z5" i="11" s="1"/>
  <c r="K35" i="12"/>
  <c r="F45" i="12"/>
  <c r="C202" i="12" s="1"/>
  <c r="K62" i="12"/>
  <c r="I99" i="12"/>
  <c r="V26" i="11"/>
  <c r="K56" i="31"/>
  <c r="K190" i="31" s="1"/>
  <c r="C203" i="31"/>
  <c r="C203" i="34"/>
  <c r="C221" i="34" s="1"/>
  <c r="D222" i="34" s="1"/>
  <c r="D223" i="34" s="1"/>
  <c r="K56" i="34"/>
  <c r="K190" i="34" s="1"/>
  <c r="C202" i="26"/>
  <c r="K190" i="32"/>
  <c r="U22" i="11"/>
  <c r="U18" i="11"/>
  <c r="U17" i="11"/>
  <c r="U16" i="11"/>
  <c r="C202" i="22"/>
  <c r="U14" i="11"/>
  <c r="C202" i="28"/>
  <c r="C202" i="30"/>
  <c r="K178" i="20"/>
  <c r="K62" i="18"/>
  <c r="D188" i="18"/>
  <c r="C207" i="18" s="1"/>
  <c r="Z11" i="11" s="1"/>
  <c r="K178" i="18"/>
  <c r="C207" i="16"/>
  <c r="Z9" i="11" s="1"/>
  <c r="K178" i="16"/>
  <c r="K178" i="13"/>
  <c r="K178" i="14"/>
  <c r="K62" i="14"/>
  <c r="K178" i="12"/>
  <c r="C207" i="15"/>
  <c r="Z6" i="11" s="1"/>
  <c r="K178" i="15"/>
  <c r="K62" i="17"/>
  <c r="K178" i="17"/>
  <c r="K35" i="17"/>
  <c r="C204" i="30"/>
  <c r="W23" i="11" s="1"/>
  <c r="C204" i="29"/>
  <c r="F56" i="29" s="1"/>
  <c r="C204" i="28"/>
  <c r="C204" i="27"/>
  <c r="W20" i="11" s="1"/>
  <c r="C204" i="26"/>
  <c r="W19" i="11" s="1"/>
  <c r="C204" i="25"/>
  <c r="F56" i="25" s="1"/>
  <c r="C204" i="24"/>
  <c r="W17" i="11" s="1"/>
  <c r="C204" i="23"/>
  <c r="W16" i="11" s="1"/>
  <c r="C204" i="22"/>
  <c r="C204" i="21"/>
  <c r="F56" i="21" s="1"/>
  <c r="K89" i="20"/>
  <c r="K89" i="19"/>
  <c r="C205" i="19"/>
  <c r="X12" i="11" s="1"/>
  <c r="K89" i="18"/>
  <c r="K35" i="18"/>
  <c r="K89" i="17"/>
  <c r="C205" i="17"/>
  <c r="X10" i="11" s="1"/>
  <c r="K89" i="16"/>
  <c r="K62" i="16"/>
  <c r="K89" i="15"/>
  <c r="C205" i="15"/>
  <c r="X6" i="11" s="1"/>
  <c r="K89" i="14"/>
  <c r="K35" i="14"/>
  <c r="C205" i="14"/>
  <c r="X7" i="11" s="1"/>
  <c r="K89" i="13"/>
  <c r="C205" i="13"/>
  <c r="X8" i="11" s="1"/>
  <c r="K89" i="12"/>
  <c r="C205" i="12"/>
  <c r="AF26" i="11" l="1"/>
  <c r="C202" i="18"/>
  <c r="U11" i="11" s="1"/>
  <c r="D224" i="32"/>
  <c r="AD25" i="11" s="1"/>
  <c r="D223" i="35"/>
  <c r="AC28" i="11" s="1"/>
  <c r="D224" i="34"/>
  <c r="AD27" i="11" s="1"/>
  <c r="AC27" i="11"/>
  <c r="D222" i="33"/>
  <c r="A29" i="38" s="1"/>
  <c r="F26" i="11"/>
  <c r="F56" i="22"/>
  <c r="V24" i="11"/>
  <c r="C221" i="31"/>
  <c r="D222" i="31" s="1"/>
  <c r="D223" i="31" s="1"/>
  <c r="J29" i="38"/>
  <c r="AA29" i="38" s="1"/>
  <c r="B229" i="33"/>
  <c r="F28" i="11"/>
  <c r="A31" i="38"/>
  <c r="F56" i="30"/>
  <c r="F56" i="28"/>
  <c r="C203" i="28" s="1"/>
  <c r="C221" i="28" s="1"/>
  <c r="D222" i="28" s="1"/>
  <c r="F56" i="27"/>
  <c r="U19" i="11"/>
  <c r="F56" i="26"/>
  <c r="F56" i="24"/>
  <c r="F56" i="23"/>
  <c r="C203" i="21"/>
  <c r="C221" i="21" s="1"/>
  <c r="D222" i="21" s="1"/>
  <c r="D223" i="21" s="1"/>
  <c r="K56" i="21"/>
  <c r="K190" i="21" s="1"/>
  <c r="C203" i="25"/>
  <c r="C221" i="25" s="1"/>
  <c r="D222" i="25" s="1"/>
  <c r="D223" i="25" s="1"/>
  <c r="K56" i="25"/>
  <c r="K190" i="25" s="1"/>
  <c r="C203" i="29"/>
  <c r="C221" i="29" s="1"/>
  <c r="D222" i="29" s="1"/>
  <c r="D223" i="29" s="1"/>
  <c r="K56" i="29"/>
  <c r="K190" i="29" s="1"/>
  <c r="AA28" i="11"/>
  <c r="AF28" i="11" s="1"/>
  <c r="B229" i="35"/>
  <c r="J31" i="38"/>
  <c r="AA31" i="38" s="1"/>
  <c r="V27" i="11"/>
  <c r="V25" i="11"/>
  <c r="U23" i="11"/>
  <c r="U21" i="11"/>
  <c r="U15" i="11"/>
  <c r="U7" i="11"/>
  <c r="U6" i="11"/>
  <c r="W15" i="11"/>
  <c r="W18" i="11"/>
  <c r="W22" i="11"/>
  <c r="W14" i="11"/>
  <c r="C202" i="19"/>
  <c r="C202" i="16"/>
  <c r="C202" i="13"/>
  <c r="U5" i="11"/>
  <c r="C202" i="17"/>
  <c r="W21" i="11"/>
  <c r="X5" i="11"/>
  <c r="C204" i="20"/>
  <c r="W13" i="11" s="1"/>
  <c r="C202" i="20"/>
  <c r="C204" i="19"/>
  <c r="C204" i="18"/>
  <c r="W11" i="11" s="1"/>
  <c r="C204" i="17"/>
  <c r="C204" i="16"/>
  <c r="C204" i="15"/>
  <c r="F56" i="15" s="1"/>
  <c r="C204" i="14"/>
  <c r="F56" i="14" s="1"/>
  <c r="C204" i="13"/>
  <c r="C204" i="12"/>
  <c r="F56" i="12" s="1"/>
  <c r="K162" i="1"/>
  <c r="K161" i="1"/>
  <c r="K160" i="1"/>
  <c r="K159" i="1"/>
  <c r="K158" i="1"/>
  <c r="K157" i="1"/>
  <c r="K156" i="1"/>
  <c r="K155" i="1"/>
  <c r="K154" i="1"/>
  <c r="K153" i="1"/>
  <c r="K152" i="1"/>
  <c r="K151" i="1"/>
  <c r="K150" i="1"/>
  <c r="K149" i="1"/>
  <c r="D223" i="28" l="1"/>
  <c r="AC21" i="11" s="1"/>
  <c r="D224" i="29"/>
  <c r="AD22" i="11" s="1"/>
  <c r="AC22" i="11"/>
  <c r="D224" i="25"/>
  <c r="AD18" i="11" s="1"/>
  <c r="AC18" i="11"/>
  <c r="D224" i="31"/>
  <c r="AD24" i="11" s="1"/>
  <c r="AC24" i="11"/>
  <c r="D224" i="21"/>
  <c r="AD14" i="11" s="1"/>
  <c r="AC14" i="11"/>
  <c r="D223" i="33"/>
  <c r="AC26" i="11" s="1"/>
  <c r="D224" i="33"/>
  <c r="AD26" i="11" s="1"/>
  <c r="AG26" i="11" s="1"/>
  <c r="D224" i="35"/>
  <c r="AD28" i="11" s="1"/>
  <c r="AG28" i="11" s="1"/>
  <c r="V18" i="11"/>
  <c r="B229" i="31"/>
  <c r="V22" i="11"/>
  <c r="V14" i="11"/>
  <c r="F56" i="16"/>
  <c r="F56" i="19"/>
  <c r="C203" i="19" s="1"/>
  <c r="C221" i="19" s="1"/>
  <c r="D222" i="19" s="1"/>
  <c r="D223" i="19" s="1"/>
  <c r="K56" i="28"/>
  <c r="K190" i="28" s="1"/>
  <c r="F56" i="20"/>
  <c r="C203" i="20" s="1"/>
  <c r="C221" i="20" s="1"/>
  <c r="D222" i="20" s="1"/>
  <c r="D223" i="20" s="1"/>
  <c r="F56" i="18"/>
  <c r="F56" i="17"/>
  <c r="K56" i="17" s="1"/>
  <c r="F56" i="13"/>
  <c r="C203" i="12"/>
  <c r="C221" i="12" s="1"/>
  <c r="D222" i="12" s="1"/>
  <c r="D223" i="12" s="1"/>
  <c r="K56" i="12"/>
  <c r="C203" i="15"/>
  <c r="K56" i="15"/>
  <c r="K190" i="15" s="1"/>
  <c r="C203" i="14"/>
  <c r="C221" i="14" s="1"/>
  <c r="D222" i="14" s="1"/>
  <c r="D223" i="14" s="1"/>
  <c r="K56" i="14"/>
  <c r="K190" i="14" s="1"/>
  <c r="C203" i="22"/>
  <c r="C221" i="22" s="1"/>
  <c r="D222" i="22" s="1"/>
  <c r="D223" i="22" s="1"/>
  <c r="D224" i="22" s="1"/>
  <c r="AD15" i="11" s="1"/>
  <c r="K56" i="22"/>
  <c r="K190" i="22" s="1"/>
  <c r="C203" i="23"/>
  <c r="K56" i="23"/>
  <c r="K190" i="23" s="1"/>
  <c r="C203" i="24"/>
  <c r="C221" i="24" s="1"/>
  <c r="D222" i="24" s="1"/>
  <c r="D223" i="24" s="1"/>
  <c r="K56" i="24"/>
  <c r="K190" i="24" s="1"/>
  <c r="C203" i="26"/>
  <c r="C221" i="26" s="1"/>
  <c r="D222" i="26" s="1"/>
  <c r="D223" i="26" s="1"/>
  <c r="K56" i="26"/>
  <c r="K190" i="26" s="1"/>
  <c r="C203" i="27"/>
  <c r="C221" i="27" s="1"/>
  <c r="D222" i="27" s="1"/>
  <c r="D223" i="27" s="1"/>
  <c r="K56" i="27"/>
  <c r="K190" i="27" s="1"/>
  <c r="C203" i="30"/>
  <c r="C221" i="30" s="1"/>
  <c r="D222" i="30" s="1"/>
  <c r="K56" i="30"/>
  <c r="K190" i="30" s="1"/>
  <c r="AA24" i="11"/>
  <c r="AF24" i="11" s="1"/>
  <c r="J27" i="38"/>
  <c r="AA27" i="38" s="1"/>
  <c r="J21" i="38"/>
  <c r="AA21" i="38" s="1"/>
  <c r="A30" i="38"/>
  <c r="B229" i="34"/>
  <c r="J30" i="38"/>
  <c r="AA30" i="38" s="1"/>
  <c r="AA27" i="11"/>
  <c r="AF27" i="11" s="1"/>
  <c r="B229" i="32"/>
  <c r="A28" i="38"/>
  <c r="AA25" i="11"/>
  <c r="J28" i="38"/>
  <c r="AA28" i="38" s="1"/>
  <c r="AA14" i="11"/>
  <c r="U13" i="11"/>
  <c r="U10" i="11"/>
  <c r="U9" i="11"/>
  <c r="U8" i="11"/>
  <c r="U12" i="11"/>
  <c r="W12" i="11"/>
  <c r="W9" i="11"/>
  <c r="W8" i="11"/>
  <c r="W7" i="11"/>
  <c r="W6" i="11"/>
  <c r="W5" i="11"/>
  <c r="W10" i="11"/>
  <c r="AB4" i="11"/>
  <c r="K179" i="1"/>
  <c r="K180" i="1"/>
  <c r="K181" i="1"/>
  <c r="K182" i="1"/>
  <c r="K183" i="1"/>
  <c r="K184" i="1"/>
  <c r="K185" i="1"/>
  <c r="K186" i="1"/>
  <c r="K187" i="1"/>
  <c r="K122" i="1"/>
  <c r="K123" i="1"/>
  <c r="K124" i="1"/>
  <c r="K125" i="1"/>
  <c r="K126" i="1"/>
  <c r="K127" i="1"/>
  <c r="K128" i="1"/>
  <c r="K129" i="1"/>
  <c r="K130" i="1"/>
  <c r="K131" i="1"/>
  <c r="K132" i="1"/>
  <c r="K121" i="1"/>
  <c r="G90" i="1"/>
  <c r="I90" i="1" s="1"/>
  <c r="K90" i="1" s="1"/>
  <c r="G91" i="1"/>
  <c r="I91" i="1" s="1"/>
  <c r="K91" i="1" s="1"/>
  <c r="G92" i="1"/>
  <c r="I92" i="1" s="1"/>
  <c r="K92" i="1" s="1"/>
  <c r="G93" i="1"/>
  <c r="I93" i="1" s="1"/>
  <c r="K93" i="1" s="1"/>
  <c r="G94" i="1"/>
  <c r="I94" i="1" s="1"/>
  <c r="K94" i="1" s="1"/>
  <c r="G95" i="1"/>
  <c r="I95" i="1" s="1"/>
  <c r="K95" i="1" s="1"/>
  <c r="G96" i="1"/>
  <c r="I96" i="1" s="1"/>
  <c r="K96" i="1" s="1"/>
  <c r="G97" i="1"/>
  <c r="I97" i="1" s="1"/>
  <c r="K97" i="1" s="1"/>
  <c r="G98" i="1"/>
  <c r="I98" i="1" s="1"/>
  <c r="K98" i="1" s="1"/>
  <c r="G89" i="1"/>
  <c r="I89" i="1" s="1"/>
  <c r="K63" i="1"/>
  <c r="K64" i="1"/>
  <c r="K65" i="1"/>
  <c r="K66" i="1"/>
  <c r="K67" i="1"/>
  <c r="K68" i="1"/>
  <c r="K69" i="1"/>
  <c r="K70" i="1"/>
  <c r="K71" i="1"/>
  <c r="K36" i="1"/>
  <c r="K37" i="1"/>
  <c r="K38" i="1"/>
  <c r="K39" i="1"/>
  <c r="K40" i="1"/>
  <c r="K41" i="1"/>
  <c r="K42" i="1"/>
  <c r="K43" i="1"/>
  <c r="K44" i="1"/>
  <c r="V7" i="11" l="1"/>
  <c r="D224" i="26"/>
  <c r="AD19" i="11" s="1"/>
  <c r="AC19" i="11"/>
  <c r="D224" i="19"/>
  <c r="AD12" i="11" s="1"/>
  <c r="AC12" i="11"/>
  <c r="D224" i="14"/>
  <c r="AD7" i="11" s="1"/>
  <c r="AC7" i="11"/>
  <c r="D224" i="28"/>
  <c r="AD21" i="11" s="1"/>
  <c r="D223" i="30"/>
  <c r="AC23" i="11" s="1"/>
  <c r="D224" i="27"/>
  <c r="AD20" i="11" s="1"/>
  <c r="AC20" i="11"/>
  <c r="D224" i="12"/>
  <c r="AD5" i="11" s="1"/>
  <c r="AC5" i="11"/>
  <c r="D224" i="24"/>
  <c r="AD17" i="11" s="1"/>
  <c r="AC17" i="11"/>
  <c r="D224" i="20"/>
  <c r="AD13" i="11" s="1"/>
  <c r="AC13" i="11"/>
  <c r="K56" i="19"/>
  <c r="K190" i="19" s="1"/>
  <c r="V16" i="11"/>
  <c r="C221" i="23"/>
  <c r="D222" i="23" s="1"/>
  <c r="D223" i="23" s="1"/>
  <c r="V6" i="11"/>
  <c r="C221" i="15"/>
  <c r="D222" i="15" s="1"/>
  <c r="D223" i="15" s="1"/>
  <c r="K35" i="1"/>
  <c r="K89" i="1"/>
  <c r="I99" i="1"/>
  <c r="C204" i="1" s="1"/>
  <c r="F56" i="1" s="1"/>
  <c r="C203" i="1" s="1"/>
  <c r="C221" i="1" s="1"/>
  <c r="K62" i="1"/>
  <c r="K178" i="1"/>
  <c r="Z4" i="11"/>
  <c r="AG24" i="11"/>
  <c r="A27" i="38"/>
  <c r="A25" i="38"/>
  <c r="K56" i="20"/>
  <c r="K190" i="20" s="1"/>
  <c r="F24" i="11"/>
  <c r="C203" i="13"/>
  <c r="C221" i="13" s="1"/>
  <c r="D222" i="13" s="1"/>
  <c r="K56" i="13"/>
  <c r="K190" i="13" s="1"/>
  <c r="C203" i="16"/>
  <c r="C221" i="16" s="1"/>
  <c r="D222" i="16" s="1"/>
  <c r="K56" i="16"/>
  <c r="C203" i="17"/>
  <c r="C221" i="17" s="1"/>
  <c r="D222" i="17" s="1"/>
  <c r="D223" i="17" s="1"/>
  <c r="C203" i="18"/>
  <c r="K56" i="18"/>
  <c r="K190" i="18" s="1"/>
  <c r="J25" i="38"/>
  <c r="AA25" i="38" s="1"/>
  <c r="AA22" i="11"/>
  <c r="AF22" i="11" s="1"/>
  <c r="B229" i="29"/>
  <c r="AA18" i="11"/>
  <c r="AF18" i="11" s="1"/>
  <c r="F22" i="11"/>
  <c r="J17" i="38"/>
  <c r="AA17" i="38" s="1"/>
  <c r="B229" i="25"/>
  <c r="A21" i="38"/>
  <c r="B229" i="14"/>
  <c r="AG27" i="11"/>
  <c r="F27" i="11"/>
  <c r="AF25" i="11"/>
  <c r="F25" i="11"/>
  <c r="AG25" i="11"/>
  <c r="V23" i="11"/>
  <c r="V21" i="11"/>
  <c r="V20" i="11"/>
  <c r="V19" i="11"/>
  <c r="J22" i="38"/>
  <c r="AA22" i="38" s="1"/>
  <c r="V17" i="11"/>
  <c r="V15" i="11"/>
  <c r="A17" i="38"/>
  <c r="B229" i="21"/>
  <c r="V12" i="11"/>
  <c r="K190" i="17"/>
  <c r="K190" i="16"/>
  <c r="V5" i="11"/>
  <c r="K190" i="12"/>
  <c r="AF14" i="11"/>
  <c r="Y4" i="11"/>
  <c r="Y29" i="11" s="1"/>
  <c r="B10" i="10"/>
  <c r="F5" i="36" s="1"/>
  <c r="F15" i="36" s="1"/>
  <c r="E25" i="10"/>
  <c r="I5" i="36" s="1"/>
  <c r="I15" i="36" s="1"/>
  <c r="AB29" i="11"/>
  <c r="X4" i="11"/>
  <c r="D222" i="1" l="1"/>
  <c r="D223" i="16"/>
  <c r="AC9" i="11" s="1"/>
  <c r="D224" i="23"/>
  <c r="AD16" i="11" s="1"/>
  <c r="AC16" i="11"/>
  <c r="D224" i="17"/>
  <c r="AD10" i="11" s="1"/>
  <c r="AC10" i="11"/>
  <c r="AA16" i="11"/>
  <c r="AF16" i="11" s="1"/>
  <c r="D223" i="13"/>
  <c r="AC8" i="11" s="1"/>
  <c r="D224" i="15"/>
  <c r="AD6" i="11" s="1"/>
  <c r="AC6" i="11"/>
  <c r="D224" i="30"/>
  <c r="AD23" i="11" s="1"/>
  <c r="A19" i="38"/>
  <c r="V11" i="11"/>
  <c r="C221" i="18"/>
  <c r="B229" i="23"/>
  <c r="AG22" i="11"/>
  <c r="J19" i="38"/>
  <c r="AA19" i="38" s="1"/>
  <c r="B229" i="15"/>
  <c r="F6" i="11"/>
  <c r="B229" i="19"/>
  <c r="J9" i="38"/>
  <c r="AA9" i="38" s="1"/>
  <c r="J10" i="38"/>
  <c r="AA10" i="38" s="1"/>
  <c r="AA7" i="11"/>
  <c r="AF7" i="11" s="1"/>
  <c r="F18" i="11"/>
  <c r="AG18" i="11"/>
  <c r="AA12" i="11"/>
  <c r="AF12" i="11" s="1"/>
  <c r="F7" i="11"/>
  <c r="AA6" i="11"/>
  <c r="AF6" i="11" s="1"/>
  <c r="J26" i="38"/>
  <c r="AA26" i="38" s="1"/>
  <c r="B229" i="30"/>
  <c r="AA23" i="11"/>
  <c r="AF23" i="11" s="1"/>
  <c r="A26" i="38"/>
  <c r="A24" i="38"/>
  <c r="B229" i="28"/>
  <c r="AA21" i="11"/>
  <c r="AF21" i="11" s="1"/>
  <c r="J24" i="38"/>
  <c r="AA24" i="38" s="1"/>
  <c r="J23" i="38"/>
  <c r="AA23" i="38" s="1"/>
  <c r="A23" i="38"/>
  <c r="B229" i="27"/>
  <c r="AA20" i="11"/>
  <c r="AF20" i="11" s="1"/>
  <c r="A22" i="38"/>
  <c r="AA19" i="11"/>
  <c r="AF19" i="11" s="1"/>
  <c r="B229" i="26"/>
  <c r="J20" i="38"/>
  <c r="AA20" i="38" s="1"/>
  <c r="B229" i="24"/>
  <c r="A20" i="38"/>
  <c r="AA17" i="11"/>
  <c r="AF17" i="11" s="1"/>
  <c r="F16" i="11"/>
  <c r="B229" i="22"/>
  <c r="A18" i="38"/>
  <c r="AA15" i="11"/>
  <c r="J18" i="38"/>
  <c r="AA18" i="38" s="1"/>
  <c r="AG14" i="11"/>
  <c r="F14" i="11"/>
  <c r="V13" i="11"/>
  <c r="J15" i="38"/>
  <c r="AA15" i="38" s="1"/>
  <c r="A15" i="38"/>
  <c r="V10" i="11"/>
  <c r="V9" i="11"/>
  <c r="V8" i="11"/>
  <c r="J8" i="38"/>
  <c r="AA8" i="38" s="1"/>
  <c r="B229" i="12"/>
  <c r="A8" i="38"/>
  <c r="AA5" i="11"/>
  <c r="AF5" i="11" s="1"/>
  <c r="X29" i="11"/>
  <c r="B9" i="10"/>
  <c r="E5" i="36" s="1"/>
  <c r="E15" i="36" s="1"/>
  <c r="B11" i="10"/>
  <c r="G5" i="36" s="1"/>
  <c r="G15" i="36" s="1"/>
  <c r="Z29" i="11"/>
  <c r="D223" i="1" l="1"/>
  <c r="D224" i="1" s="1"/>
  <c r="D224" i="13"/>
  <c r="AD8" i="11" s="1"/>
  <c r="AG16" i="11"/>
  <c r="D222" i="18"/>
  <c r="D223" i="18" s="1"/>
  <c r="D224" i="16"/>
  <c r="AD9" i="11" s="1"/>
  <c r="B229" i="18"/>
  <c r="J14" i="38"/>
  <c r="AA14" i="38" s="1"/>
  <c r="AA11" i="11"/>
  <c r="AF11" i="11" s="1"/>
  <c r="AG7" i="11"/>
  <c r="A10" i="38"/>
  <c r="AG6" i="11"/>
  <c r="A9" i="38"/>
  <c r="AG23" i="11"/>
  <c r="F23" i="11"/>
  <c r="F21" i="11"/>
  <c r="AG21" i="11"/>
  <c r="AG20" i="11"/>
  <c r="F20" i="11"/>
  <c r="F19" i="11"/>
  <c r="AG19" i="11"/>
  <c r="AG17" i="11"/>
  <c r="F17" i="11"/>
  <c r="AF15" i="11"/>
  <c r="AG15" i="11"/>
  <c r="F15" i="11"/>
  <c r="B229" i="20"/>
  <c r="A16" i="38"/>
  <c r="J16" i="38"/>
  <c r="AA16" i="38" s="1"/>
  <c r="AA13" i="11"/>
  <c r="AG12" i="11"/>
  <c r="F12" i="11"/>
  <c r="AA10" i="11"/>
  <c r="A13" i="38"/>
  <c r="J13" i="38"/>
  <c r="AA13" i="38" s="1"/>
  <c r="B229" i="17"/>
  <c r="B229" i="16"/>
  <c r="A12" i="38"/>
  <c r="AA9" i="11"/>
  <c r="AF9" i="11" s="1"/>
  <c r="J12" i="38"/>
  <c r="AA12" i="38" s="1"/>
  <c r="B229" i="13"/>
  <c r="A11" i="38"/>
  <c r="J11" i="38"/>
  <c r="AA11" i="38" s="1"/>
  <c r="AA8" i="11"/>
  <c r="AF8" i="11" s="1"/>
  <c r="F5" i="11"/>
  <c r="AG5" i="11"/>
  <c r="W4" i="11"/>
  <c r="W29" i="11" s="1"/>
  <c r="B8" i="10"/>
  <c r="D5" i="36" s="1"/>
  <c r="D15" i="36" s="1"/>
  <c r="U4" i="11"/>
  <c r="U29" i="11" s="1"/>
  <c r="B6" i="10"/>
  <c r="B5" i="36" s="1"/>
  <c r="B15" i="36" s="1"/>
  <c r="A14" i="38" l="1"/>
  <c r="D224" i="18"/>
  <c r="AD11" i="11" s="1"/>
  <c r="AG11" i="11" s="1"/>
  <c r="AC11" i="11"/>
  <c r="F11" i="11"/>
  <c r="K56" i="1"/>
  <c r="K190" i="1" s="1"/>
  <c r="B229" i="1" s="1"/>
  <c r="AF13" i="11"/>
  <c r="AG13" i="11"/>
  <c r="F13" i="11"/>
  <c r="AG10" i="11"/>
  <c r="F10" i="11"/>
  <c r="AF10" i="11"/>
  <c r="AG9" i="11"/>
  <c r="F9" i="11"/>
  <c r="AG8" i="11"/>
  <c r="F8" i="11"/>
  <c r="V4" i="11" l="1"/>
  <c r="V29" i="11" s="1"/>
  <c r="B7" i="10"/>
  <c r="C5" i="36" s="1"/>
  <c r="C15" i="36" s="1"/>
  <c r="AA4" i="11" l="1"/>
  <c r="AA29" i="11" s="1"/>
  <c r="J7" i="38"/>
  <c r="AA7" i="38" s="1"/>
  <c r="B25" i="10"/>
  <c r="C26" i="10" s="1"/>
  <c r="C27" i="10" s="1"/>
  <c r="C28" i="10" l="1"/>
  <c r="K5" i="36" s="1"/>
  <c r="K15" i="36" s="1"/>
  <c r="J5" i="36"/>
  <c r="A7" i="38"/>
  <c r="F4" i="11"/>
  <c r="AF4" i="11"/>
  <c r="AF29" i="11" s="1"/>
  <c r="I33" i="11" s="1"/>
  <c r="J32" i="38"/>
  <c r="AA32" i="38" s="1"/>
  <c r="H5" i="36"/>
  <c r="H15" i="36" s="1"/>
  <c r="AD4" i="11" l="1"/>
  <c r="AD29" i="11" s="1"/>
  <c r="AC4" i="11"/>
  <c r="AC29" i="11" s="1"/>
  <c r="B30" i="10" l="1"/>
  <c r="C30" i="10" s="1"/>
  <c r="AG4" i="11"/>
  <c r="AG29" i="11" s="1"/>
  <c r="I34"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F3" authorId="0" shapeId="0" xr:uid="{00000000-0006-0000-0400-000001000000}">
      <text>
        <r>
          <rPr>
            <b/>
            <sz val="9"/>
            <color indexed="81"/>
            <rFont val="Tahoma"/>
            <family val="2"/>
          </rPr>
          <t>filter: vink lege cellen en 0 uit om alleen gevulde cellen te tonen</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E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E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E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E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E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E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F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F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F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F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F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F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0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0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0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0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0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0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1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1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1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1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1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1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2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2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2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2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2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2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3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3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3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3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3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3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4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4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4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4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4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4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5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5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5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5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5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5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6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6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6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6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6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6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7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7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7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7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7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7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6" authorId="0" shapeId="0" xr:uid="{00000000-0006-0000-0500-000001000000}">
      <text>
        <r>
          <rPr>
            <b/>
            <sz val="9"/>
            <color indexed="81"/>
            <rFont val="Tahoma"/>
            <family val="2"/>
          </rPr>
          <t>filter: vink lege cellen en 0 uit om alleen gevulde cellen te tonen</t>
        </r>
        <r>
          <rPr>
            <sz val="9"/>
            <color indexed="81"/>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8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8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8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8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8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8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9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9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9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9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9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9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A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A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A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A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A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A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B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B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B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B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B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B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C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C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C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C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C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C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D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D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D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D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D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D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E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E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E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E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E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E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F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F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F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F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F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F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Snijders, Robin</author>
    <author>Harmelen van, Eric</author>
  </authors>
  <commentList>
    <comment ref="A6" authorId="0" shapeId="0" xr:uid="{6C745F78-6D8A-4C1D-AFE2-070B9196A811}">
      <text>
        <r>
          <rPr>
            <b/>
            <sz val="9"/>
            <color indexed="81"/>
            <rFont val="Tahoma"/>
            <charset val="1"/>
          </rPr>
          <t xml:space="preserve">Let op: </t>
        </r>
        <r>
          <rPr>
            <sz val="9"/>
            <color indexed="81"/>
            <rFont val="Tahoma"/>
            <family val="2"/>
          </rPr>
          <t xml:space="preserve">
Komt de maatregel uit een N2000 beheerplan, NDA of een daarop gebaseerd onderzoek? Dan vult u hier "Nee" in.
Komt de maatregel die u wilt aanvragen niet uit een van bovenstaande documenten, of volgt de maatregel uit een bestaande maatregel (maar is niet precies dezelfde)? Dan vult u hier "Ja" in.</t>
        </r>
      </text>
    </comment>
    <comment ref="A43" authorId="1" shapeId="0" xr:uid="{00000000-0006-0000-07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1" shapeId="0" xr:uid="{00000000-0006-0000-07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1" shapeId="0" xr:uid="{00000000-0006-0000-07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1" shapeId="0" xr:uid="{00000000-0006-0000-07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1" shapeId="0" xr:uid="{00000000-0006-0000-07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1" shapeId="0" xr:uid="{00000000-0006-0000-07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8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8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8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8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8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8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9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9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9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9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9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9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A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A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A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A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A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A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B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B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B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B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B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B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C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C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C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C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C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C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D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D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D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D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D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D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sharedStrings.xml><?xml version="1.0" encoding="utf-8"?>
<sst xmlns="http://schemas.openxmlformats.org/spreadsheetml/2006/main" count="15124" uniqueCount="3908">
  <si>
    <t>Begrotingsformat SPUK PN2 - Nadere subsidieregels gebiedsgerichte maatregelen 2026-2031</t>
  </si>
  <si>
    <t>Algemene informatie</t>
  </si>
  <si>
    <t>Voordat u het begrotingsformat invult, graag onderstaande informatie doorlezen.</t>
  </si>
  <si>
    <t>Wat betekenen de kleuren van de tabbladen</t>
  </si>
  <si>
    <t>Blauw tabblad</t>
  </si>
  <si>
    <t xml:space="preserve">uitleg </t>
  </si>
  <si>
    <t>geel tabblad</t>
  </si>
  <si>
    <t>invullen</t>
  </si>
  <si>
    <t>paars tabblad</t>
  </si>
  <si>
    <t>overzichten</t>
  </si>
  <si>
    <t>roze tabblad</t>
  </si>
  <si>
    <t>verzamelblad bij gebruik van meerdere spreadsheets</t>
  </si>
  <si>
    <t>Wat betekenen de kleuren op de in te vullen tabbladen</t>
  </si>
  <si>
    <t>gele cellen</t>
  </si>
  <si>
    <t>groene cel</t>
  </si>
  <si>
    <t>op deze regel kan een regel ingevoegd worden (zie voor procedure hieronder en bij de opmerking in de groene cel</t>
  </si>
  <si>
    <t>cellen met andere kleuren</t>
  </si>
  <si>
    <t>niet wijzigen</t>
  </si>
  <si>
    <t>Algemeen:</t>
  </si>
  <si>
    <t>Het format bestaat uit de verschillende tabbladen. De gele tabbladen en de gele cellen op de tabbladen kunnen, indien nodig, ingevuld worden,</t>
  </si>
  <si>
    <t>Elke SPUK maatregel dient op een apart tabblad ingevuld te worden. Het programma rekent met afgeronden bedragen (2 decimalen achter de komma).</t>
  </si>
  <si>
    <t>Elke SPUK maatregel mag één keer in de begroting voorkomen</t>
  </si>
  <si>
    <t xml:space="preserve">De projectaanvraag dient een projectbegroting te bevatten, inclusief een bijbehorend financieringsplan, conform dit format. </t>
  </si>
  <si>
    <t xml:space="preserve">Indien achteraf een financiële verantwoording is benodigd, dient het format ook te worden ingevuld op basis van de werkelijk gerealiseerde bedragen </t>
  </si>
  <si>
    <t>(inclusief verklaring accountant).</t>
  </si>
  <si>
    <t xml:space="preserve">Dit format is een uitwerking van het gestelde in de Nadere regels subsidiabele kosten in het kader van het verstrekken van projectsubsidies 2017. </t>
  </si>
  <si>
    <t>Het is raadzaam om deze nadere regels te raadplegen, voordat u het onderstaand format invult.</t>
  </si>
  <si>
    <t>Deze zijn te vinden op https://www.limburg.nl/loket/subsidies/beleidsregels-0/</t>
  </si>
  <si>
    <t>https://www.limburg.nl/loket/subsidies/beleidsregels-0/</t>
  </si>
  <si>
    <r>
      <t xml:space="preserve">De volgende </t>
    </r>
    <r>
      <rPr>
        <u/>
        <sz val="10"/>
        <rFont val="Arial"/>
        <family val="2"/>
      </rPr>
      <t xml:space="preserve">subsidiabele projectkosten </t>
    </r>
    <r>
      <rPr>
        <sz val="10"/>
        <rFont val="Arial"/>
        <family val="2"/>
      </rPr>
      <t>zijn te onderscheiden:</t>
    </r>
  </si>
  <si>
    <t>1. Loonkosten / arbeidskosten</t>
  </si>
  <si>
    <t>2. Afschrijvingskosten machines / apparatuur</t>
  </si>
  <si>
    <t>3. Kosten materialen / hulpmiddelen</t>
  </si>
  <si>
    <t>4. Kosten derden</t>
  </si>
  <si>
    <t>5. Vrijwilligersvergoedingen</t>
  </si>
  <si>
    <t>Niet verrekenbare / niet compensabele btw is aan te merken als subsidiabele kosten. Met andere woorden: indien u de betaalde btw kunt verrekenen met de</t>
  </si>
  <si>
    <t>belastingdienst of kunt compenseren via het btw-compensatiefonds, dan mag de btw-component geen onderdeel uitmaken van de subsidiabele kosten.</t>
  </si>
  <si>
    <t>Opslaan en eisen aan  de bestandsnaam van dit spreadsheet (zie  tabblad "leveringsprotocol)</t>
  </si>
  <si>
    <t>Het bestand dient opgeslagen te worden volgens onderstaande naam:</t>
  </si>
  <si>
    <t>PN2_26-31_GM_&lt;datumjjjjmmdd &gt;_&lt;NaamDocument&gt;_&lt;NaamAanvrager&gt;_
&lt;UniekLeveringsversienummer&gt;.xlsx</t>
  </si>
  <si>
    <t xml:space="preserve">Bijv.  PN2_26-31_GM  _20260101_Begroting_NaamAanvrager_01.xlsx  </t>
  </si>
  <si>
    <t xml:space="preserve">         PN2_26-31_GM  _20260101_Begroting_NaamAanvrager_02.xlsx  </t>
  </si>
  <si>
    <t>Invullen van dit spreadsheet:</t>
  </si>
  <si>
    <r>
      <t xml:space="preserve">Per maatregel dienen de bovengenoemde </t>
    </r>
    <r>
      <rPr>
        <u/>
        <sz val="10"/>
        <rFont val="Arial"/>
        <family val="2"/>
      </rPr>
      <t>subsidiabele projectkoste</t>
    </r>
    <r>
      <rPr>
        <sz val="10"/>
        <rFont val="Arial"/>
        <family val="2"/>
      </rPr>
      <t>n ingevuld te worden</t>
    </r>
  </si>
  <si>
    <t>Voor elke maatregel is een apart tabblad (M1 tm M25) gemaakt.</t>
  </si>
  <si>
    <t>Op een Tabblad zijn alleen de gele cellen in te vullen. De overige cellen zijn geblokkeerd.</t>
  </si>
  <si>
    <t>Met de Tab toets spring je automatisch naar het volgende in te vullen veld.</t>
  </si>
  <si>
    <t>Er kunnen maximaal 25 maatregelen in dit spreadsheet ingevuld worden.</t>
  </si>
  <si>
    <t>Bij meer dan 25 maatregelen dan dient een volgend spreadsheet ingevuld te worden</t>
  </si>
  <si>
    <t>Bij meerdere ingevulde spreadsheet vult u op één van deze spreadsheets het roze tabblad "verzamelbeld spreadsheets" in</t>
  </si>
  <si>
    <t>Begin met invullen van tabblad Projectinfo: dit is verplicht</t>
  </si>
  <si>
    <t>Vul vervolgens per SPUK maatregel een "maatregel" tabblad (M1 tm M25) in.</t>
  </si>
  <si>
    <t>Vul vervolgens het tabblad liquiditeitsprognose in</t>
  </si>
  <si>
    <t xml:space="preserve">Regels toevoegen in dit spreadsheet </t>
  </si>
  <si>
    <t>Waarschuwing vooraf: de locatie om regels in te voegen alsmede de toegevoegde regels zijn niet beveiligd tegen wijzigingen ! Svp alleen de gele cellen wijzigen.</t>
  </si>
  <si>
    <t>In de regels met in de eerste kolom een groene cel kunnen regels toegevoegd worden. Dit gaat als volgt:</t>
  </si>
  <si>
    <t>- ga in de regel met de groene cel links op het regelnummer staan (de cursor wordt dan een zwarte pijl)</t>
  </si>
  <si>
    <t>- klik op de rechter muisknop en klik op "invoegen"  (er wordt nu een regel ingevoegd)</t>
  </si>
  <si>
    <t>- ga weer in de regel met de groene cel links op het regelnummer staan (de cursor wordt dan een zwarte pijl)</t>
  </si>
  <si>
    <t xml:space="preserve">- klik op de rechter muisknop en klik op "kopiëren" </t>
  </si>
  <si>
    <t>- ga in de eerste cel van de ingevoegde regel staan en druk de enter toets in</t>
  </si>
  <si>
    <t>klaar</t>
  </si>
  <si>
    <t>Regelhoogte aanpassen als de gehel tekst niet in een cel zichtbaar is</t>
  </si>
  <si>
    <t xml:space="preserve">De regelhoogte kan aangepast worden zodat alle tekst in de cel zichtbaar wordt. Dit gaat als volgt: </t>
  </si>
  <si>
    <t>- ga links tussen de twee regelnummers staan: de cursor wordt nu een pijltje naar boven en beneden</t>
  </si>
  <si>
    <t>- ga met de cursus tussen de regels staan en: dubbelkik op de klinkermuisknop óf houdt de linker muisknop vast en beweeg de muis naar beneden</t>
  </si>
  <si>
    <t/>
  </si>
  <si>
    <t>Overzichten :</t>
  </si>
  <si>
    <t>Er zijn 2 overzichtsbladen:</t>
  </si>
  <si>
    <t>- Het tabblad  "Printblad totaal" geeft een totaaloverzicht</t>
  </si>
  <si>
    <t>- het tabblad "Printblad gebieden" geeft een overzicht voor alle gebieden</t>
  </si>
  <si>
    <t>Wat te doen bij meer dan 25 maatregelen:</t>
  </si>
  <si>
    <t>- vul een nieuw spreasheet in</t>
  </si>
  <si>
    <t>- vul in één van de spreadsheets het roze tabblad "verzamelblad spreadsheets" handmatig in</t>
  </si>
  <si>
    <t>Versie overzicht</t>
  </si>
  <si>
    <t>1.1</t>
  </si>
  <si>
    <t>eerste complete versie</t>
  </si>
  <si>
    <t>1.2</t>
  </si>
  <si>
    <t>wijzigingen:</t>
  </si>
  <si>
    <t xml:space="preserve">- in tabblad Liquiditeitsprognose: van 3 naar 5 jaren
</t>
  </si>
  <si>
    <t>- in diverse tabbladen wijzigingen in opmaak</t>
  </si>
  <si>
    <t>GEGEVENSLEVERINGSPROTOCOL</t>
  </si>
  <si>
    <t>In dit protocol is beschreven hoe de gegevensleveringen (techniek) door de aanvragers moeten plaatsvinden opdat de Provincie Limburg deze verder efficiënt en effectief kan hergebruiken en verwerken in haar gegevens- en informatiehuishouding.</t>
  </si>
  <si>
    <t>Het GLP kunt u downloaden via www.limburg.nl/subsidies (ga naar "Actuele subsidieregelingen", scroll naar het kopje "Natuur" en klik op "&gt;Subsidie gebiedsgerichte maatregelen Natuur").</t>
  </si>
  <si>
    <t>Link naar website</t>
  </si>
  <si>
    <t>www.limburg.nl/subsidies</t>
  </si>
  <si>
    <t>VERZAMELBLAD BIJ GEBRUIK MEERDERE SPREADSHEETS</t>
  </si>
  <si>
    <t>Naam aanvrager:</t>
  </si>
  <si>
    <t>uitgaven</t>
  </si>
  <si>
    <t>Inkomsten</t>
  </si>
  <si>
    <t>Spreadsheet: let op er zijn eisen aan de bestandsnaam.  Zie Gegevens Leverings Protocol op tabblad "leveringsprotocol"</t>
  </si>
  <si>
    <t>Loonkosten / arbeidskosten</t>
  </si>
  <si>
    <t>Afschrijvings-kosten van machines-apparatuur</t>
  </si>
  <si>
    <t>Materialen-hulpmiddelen</t>
  </si>
  <si>
    <t>Kosten derden</t>
  </si>
  <si>
    <t>Vrijwilligers-vergoeding</t>
  </si>
  <si>
    <t>TOTAAL</t>
  </si>
  <si>
    <t>Gevraagde bijdrage aan de Provincie Limburg</t>
  </si>
  <si>
    <t>huidige spreadsheet</t>
  </si>
  <si>
    <t>vul hier bestandsnaam spreadsheet in</t>
  </si>
  <si>
    <t>TOTAAL BEGROTING</t>
  </si>
  <si>
    <t>Uitgaven</t>
  </si>
  <si>
    <t>€</t>
  </si>
  <si>
    <t>Eigen bijdrage</t>
  </si>
  <si>
    <t xml:space="preserve">Bijdrage derden (specificeer per naam en bedrag): </t>
  </si>
  <si>
    <t>Afschrijvingskosten van machines-apparatuur</t>
  </si>
  <si>
    <t>Vrijwilligersvergoeding</t>
  </si>
  <si>
    <t>Opbrengsten:</t>
  </si>
  <si>
    <t>Subsidie/cofinanciering Europees:</t>
  </si>
  <si>
    <t>Subsidie/cofinanciering Rijk:</t>
  </si>
  <si>
    <t>Subsidie/bijdrage Gemeenten (specificeer per gemeente en bedrag):</t>
  </si>
  <si>
    <t>Totaal</t>
  </si>
  <si>
    <t>Monitoringsbijdrage (3%)</t>
  </si>
  <si>
    <t>Gevraagde bijdrage aan de Provincie Limburg incl. monitoringsbijdrage</t>
  </si>
  <si>
    <t>controle:</t>
  </si>
  <si>
    <t>TOTAAL BEGROTING PER SPUK-MAATREGEL</t>
  </si>
  <si>
    <t>NAAM AANVRAGER</t>
  </si>
  <si>
    <t xml:space="preserve">NAAM PROJECT </t>
  </si>
  <si>
    <t>START PROJECT</t>
  </si>
  <si>
    <t>EIND PROJECT</t>
  </si>
  <si>
    <t>BTW VERREKENBAAR</t>
  </si>
  <si>
    <t>filter</t>
  </si>
  <si>
    <t>Tab-blad</t>
  </si>
  <si>
    <t>Peildatum</t>
  </si>
  <si>
    <t>gebied</t>
  </si>
  <si>
    <t>N2000 beheerplan of NDA maatregel-nummer</t>
  </si>
  <si>
    <t>Eerder subsidie ontvangen voor maatregel</t>
  </si>
  <si>
    <t>SPUK maatregelnummer</t>
  </si>
  <si>
    <t>Relatie met maatregelnummer</t>
  </si>
  <si>
    <t>Habitattype</t>
  </si>
  <si>
    <t>Drukfactoren (SPUK2)</t>
  </si>
  <si>
    <t>Werkzaamheden</t>
  </si>
  <si>
    <t>Hoeveel-heid</t>
  </si>
  <si>
    <t>Eenheid hoeveel-heid</t>
  </si>
  <si>
    <t xml:space="preserve">totale kosten </t>
  </si>
  <si>
    <t>inkomsten</t>
  </si>
  <si>
    <t>Monitoringsbijdrage</t>
  </si>
  <si>
    <t>gevraagde bijdrage</t>
  </si>
  <si>
    <t>CONTROLE (MOET 0 ZIJN)</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</si>
  <si>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</si>
  <si>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</si>
  <si>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</si>
  <si>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</si>
  <si>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</si>
  <si>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</si>
  <si>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</si>
  <si>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</si>
  <si>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</si>
  <si>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</si>
  <si>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</si>
  <si>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</si>
  <si>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</si>
  <si>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</si>
  <si>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</si>
  <si>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</si>
  <si>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</si>
  <si>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</si>
  <si>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</si>
  <si>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</si>
  <si>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</si>
  <si>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</si>
  <si>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</si>
  <si>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</si>
  <si>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</si>
  <si>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Format begroting projectsubsidies provincie Limburg</t>
  </si>
  <si>
    <t>Projectinformatie</t>
  </si>
  <si>
    <t>de gele cellen hier verplicht in te vullen</t>
  </si>
  <si>
    <t>Naam project:</t>
  </si>
  <si>
    <t>Start project:</t>
  </si>
  <si>
    <t>(dag-maand-jaartal)</t>
  </si>
  <si>
    <t>Einde project:</t>
  </si>
  <si>
    <t>Bankrekeningnummer (IBAN):</t>
  </si>
  <si>
    <t>Datum dagtekening:</t>
  </si>
  <si>
    <t>Handtekening:</t>
  </si>
  <si>
    <t>Btw verrekenbaar of compensabel?</t>
  </si>
  <si>
    <t>De niet verrekenbare / niet compensabele btw is aan te merken als een subsidiabele kostenpost. Met andere woorden: indien u de betaalde btw kunt verrekenen</t>
  </si>
  <si>
    <t>met de belastingdienst of kunt compenseren via het btw-compensatiefonds, dan mag de btw-component geen onderdeel uitmaken van de subsidiabele kosten.</t>
  </si>
  <si>
    <t>LIQUIDITEITSPROGNOSE</t>
  </si>
  <si>
    <t>Vul indien nodig de gele cellen in.</t>
  </si>
  <si>
    <t>SPUK maatregel-nummer</t>
  </si>
  <si>
    <t>totale kosten</t>
  </si>
  <si>
    <t>eenheid</t>
  </si>
  <si>
    <t>Controle verschil omvang moet 0 zijn</t>
  </si>
  <si>
    <t>Controle verschil kosten moet 0 zijn</t>
  </si>
  <si>
    <t>KOSTENRAMING SPUK MAATREGEL</t>
  </si>
  <si>
    <t>controle</t>
  </si>
  <si>
    <t>Gebiedsnaam</t>
  </si>
  <si>
    <t>Beegderheide</t>
  </si>
  <si>
    <t>Gebiedsnummer</t>
  </si>
  <si>
    <t>Wilt u een nieuw maatregelnummer aanvragen?</t>
  </si>
  <si>
    <t>Heeft de aan te vragen maatregel een relatie met een bestaand maatregelnummer?</t>
  </si>
  <si>
    <t>Code</t>
  </si>
  <si>
    <t>Relatie met welk maatregelnummer</t>
  </si>
  <si>
    <t>Bestaand maatregelnummer uit N2000 beheerplan of NDA</t>
  </si>
  <si>
    <t>Heeft u voor deze maatregel al eerder subsidie ontvangen?</t>
  </si>
  <si>
    <t>Omschrijving maatregel</t>
  </si>
  <si>
    <t>Binnen welke SPUK2 categorie valt de maatregel?</t>
  </si>
  <si>
    <t>Realisatie NNN</t>
  </si>
  <si>
    <t>SPUK2 hoofdmaatregel type</t>
  </si>
  <si>
    <t>Overige drukfactoren</t>
  </si>
  <si>
    <t>SPUK2 hoofdmaatregel omschrijving</t>
  </si>
  <si>
    <t>SPUK2 hoofdmaatregelnummer</t>
  </si>
  <si>
    <t>Drukfactor(en)</t>
  </si>
  <si>
    <t>Peildatum (datum aanvraag) (ddmmjjjj)</t>
  </si>
  <si>
    <t>korte omschrijving werkzaamheden</t>
  </si>
  <si>
    <t>Eenheid</t>
  </si>
  <si>
    <t>ha</t>
  </si>
  <si>
    <t>1. Loonkosten of arbeidskosten (Optioneel in te vullen)</t>
  </si>
  <si>
    <t xml:space="preserve"> </t>
  </si>
  <si>
    <t>Er zijn 2 methoden om de hoogte van de loonkosten / arbeidskosten te bepalen:</t>
  </si>
  <si>
    <t>Methode a. loonkosten (directe en overhead)</t>
  </si>
  <si>
    <t>Methode b. arbeidskosten</t>
  </si>
  <si>
    <t>Methode a: Directe loonkosten (optioneel in te vullen)</t>
  </si>
  <si>
    <t>Functie medewerker</t>
  </si>
  <si>
    <t>Uren</t>
  </si>
  <si>
    <t>Tarief</t>
  </si>
  <si>
    <t>hier regel invoegen</t>
  </si>
  <si>
    <t xml:space="preserve">Totaal </t>
  </si>
  <si>
    <t>Toelichting tabel</t>
  </si>
  <si>
    <t>ad (1):</t>
  </si>
  <si>
    <t>Het aantal uren dat medewerker aan project werkt in de aangegeven projectperiode</t>
  </si>
  <si>
    <t xml:space="preserve">ad (2): </t>
  </si>
  <si>
    <t>Het uurtarief wordt bepaald door de directe loonkosten per medewerker te delen door het aantal productieve uren van de 
direct betrokkenen, gedurende projectperiode.</t>
  </si>
  <si>
    <t>Het uurtarief kan niet hoger dan de geldende WNT-norm (Wet Normering Topinkomens)  gedeeld door 1.650 productieve uren.</t>
  </si>
  <si>
    <t xml:space="preserve">Zie: </t>
  </si>
  <si>
    <t xml:space="preserve">https://www.topinkomens.nl/; </t>
  </si>
  <si>
    <t>ad (4):</t>
  </si>
  <si>
    <t>definitie en voorbeelden van indirecte kosten:</t>
  </si>
  <si>
    <t>Methode b: Arbeidskosten (Optioneel in te vullen)</t>
  </si>
  <si>
    <t>Totaal Arbeidskosten</t>
  </si>
  <si>
    <t>ad (1): Het aantal uren dat medewerker aan project werkt in de aangegeven projectperiode, deze kosten worden opgevoerd tegen een vast uurtarief van € 35,00</t>
  </si>
  <si>
    <t>2. Afschrijvingskosten machines-apparatuur (Optioneel in te vullen)</t>
  </si>
  <si>
    <t>Om te bepalen of u dit onderdeel dient in te vullen, stelt u onderstaande vraag:</t>
  </si>
  <si>
    <t>Machines/apparatuur ten behoeve van dit project aangeschaft?</t>
  </si>
  <si>
    <t>---&gt;</t>
  </si>
  <si>
    <t>ja, vul tabel I. in.</t>
  </si>
  <si>
    <t>nee, ga door naar '3. materialen-hulpmiddelen'.</t>
  </si>
  <si>
    <t>Tabel I.</t>
  </si>
  <si>
    <t>Machines / apparatuur</t>
  </si>
  <si>
    <t>Aanschaf-datum</t>
  </si>
  <si>
    <t>Aanschaf waarde</t>
  </si>
  <si>
    <t>Afschrijvings-termijn</t>
  </si>
  <si>
    <t>Restwaarde</t>
  </si>
  <si>
    <t>Jaarlijkse afschrijving</t>
  </si>
  <si>
    <t>Duur project (in jaren)</t>
  </si>
  <si>
    <t>(1)</t>
  </si>
  <si>
    <t>(2)</t>
  </si>
  <si>
    <t>(3)</t>
  </si>
  <si>
    <t>(4) = (1)-(3) / (2)</t>
  </si>
  <si>
    <t>(5)</t>
  </si>
  <si>
    <t>(6) = (4) * (5)</t>
  </si>
  <si>
    <t>Totaal Afschrijvingskosten machines-apparatuur</t>
  </si>
  <si>
    <t xml:space="preserve">Toelichting tabel I. </t>
  </si>
  <si>
    <t>ad (2): De afschrijvingstermijn is tussen 1 en 5 jaar.</t>
  </si>
  <si>
    <t>ad (3): De restwaarde is 10% van de aanschafwaarde, deze waarde wordt automatisch berekend indien u de aanschafwaarde invult.</t>
  </si>
  <si>
    <t>ad (4): Jaarlijkse afschrijving wordt automatisch berekend, indien u aanschafwaarde invult.</t>
  </si>
  <si>
    <t>ad (5): Bijvoorbeeld: project duurt 9 maanden, dan vult u in deze kolom 0,75 in.</t>
  </si>
  <si>
    <t>3. Kosten van materialen en hulpmiddelen (optioneel in te vullen)</t>
  </si>
  <si>
    <t>Dit zijn de kosten van te verbruiken materialen en hulpmiddelen, gebaseerd op historische aanschafprijzen, uitsluitend ten behoeve van project aangeschaft.</t>
  </si>
  <si>
    <t>Voorbeelden van verbruiksgoederen: promotieartikelen, verf en materialen bouw decor.</t>
  </si>
  <si>
    <t>Materialen/hulpmiddelen uitsluitend voor project aangeschaft?</t>
  </si>
  <si>
    <t>ja, vul tabel II. in.</t>
  </si>
  <si>
    <t>nee, ga door naar '4. kosten derden'.</t>
  </si>
  <si>
    <t>Tabel II.</t>
  </si>
  <si>
    <t>Materialen / hulpmiddelen</t>
  </si>
  <si>
    <t>hoeveelheid</t>
  </si>
  <si>
    <t>Totaal kosten van materialen en hulpmiddelen</t>
  </si>
  <si>
    <t>Ga door naar tabblad   4. kosten derden</t>
  </si>
  <si>
    <t>4. Aan derden verschuldigde kosten (Optioneel in te vullen)</t>
  </si>
  <si>
    <t>Zijn de aan derde verschuldigde kosten die direct voor de subsidiabele activiteit worden gemaakt aantoonbaar,</t>
  </si>
  <si>
    <t xml:space="preserve"> bijv. door offerte of (concept) overeenkomst of (concept) contract?</t>
  </si>
  <si>
    <t>ja, vul tabel III. in.</t>
  </si>
  <si>
    <t>nee, ga door naar '5. vrijwilligersvergoeding'.</t>
  </si>
  <si>
    <t>Tabel III.</t>
  </si>
  <si>
    <t>Naam derde / leverancier</t>
  </si>
  <si>
    <t>Omschrijving</t>
  </si>
  <si>
    <t>Totaal aan derden verschuldigde kosten</t>
  </si>
  <si>
    <t>Ga door naar 5. vrijwilligersvergoeding</t>
  </si>
  <si>
    <t>5. Vrijwilligersvergoedingen  (Optioneel in te vullen)</t>
  </si>
  <si>
    <t>Worden de vrijwilligerskosten daadwerkelijk vergoed?</t>
  </si>
  <si>
    <t>ja, vul tabel IV. in.</t>
  </si>
  <si>
    <t>nee, ga door naar tabblad '6. begroting'.</t>
  </si>
  <si>
    <t>Alle ingevulde informatie van 1 t/m 5 komt hieronder terug in 6 begroting'</t>
  </si>
  <si>
    <t>Tabel IV.</t>
  </si>
  <si>
    <t>aantal uren</t>
  </si>
  <si>
    <t>tarief</t>
  </si>
  <si>
    <t>Totaal vrijwilligersvergoedingen</t>
  </si>
  <si>
    <t>Controleer uw ingevulde gegevens hieronder op '6 begroting' en vul inkomsten handmatig in</t>
  </si>
  <si>
    <t>TOTAAL VOOR CONTROLE</t>
  </si>
  <si>
    <t>6. Begroting (uitgaven hierboven in te vullen) (inkomsten hieronder invullen)</t>
  </si>
  <si>
    <t xml:space="preserve">invulinstructie: </t>
  </si>
  <si>
    <t xml:space="preserve"> * Inkomsten voor deze maatregel (handmatig) invullen. </t>
  </si>
  <si>
    <t xml:space="preserve"> * Uitgaven per maatregel alleen hierboven bij 1 tm 5 in te vullen:</t>
  </si>
  <si>
    <t>Begroting</t>
  </si>
  <si>
    <t>Ga naar Printblad totaal</t>
  </si>
  <si>
    <t>Printblad totaal'!A1</t>
  </si>
  <si>
    <t>Ga naar Printblad maatregelen</t>
  </si>
  <si>
    <t>Printblad gebieden'!A1</t>
  </si>
  <si>
    <t>indien cel rood is: fout op werkblad: oorzaak is meestal gevolg van regels invoeren die niet gekopieerd zijn !</t>
  </si>
  <si>
    <t>?</t>
  </si>
  <si>
    <t>A</t>
  </si>
  <si>
    <t>Binnen of buiten N2000</t>
  </si>
  <si>
    <t>Gebied</t>
  </si>
  <si>
    <t>Bemelerberg_Schiepersberg</t>
  </si>
  <si>
    <t>Blankwater_Meerlebroek</t>
  </si>
  <si>
    <t>Boschhuizerbergen</t>
  </si>
  <si>
    <t>Brunssummerheide</t>
  </si>
  <si>
    <t>Bunder_en_Elsloërbos</t>
  </si>
  <si>
    <t>Deurnse_Peel_Mariapeel</t>
  </si>
  <si>
    <t>Echt_Montfort</t>
  </si>
  <si>
    <t>Geleenbeekdal</t>
  </si>
  <si>
    <t>Geuldal</t>
  </si>
  <si>
    <t>Groote_Peel</t>
  </si>
  <si>
    <t>Kunderberg</t>
  </si>
  <si>
    <t>Leudal</t>
  </si>
  <si>
    <t>Maasduinen</t>
  </si>
  <si>
    <t>Maasmeanders</t>
  </si>
  <si>
    <t>Meinweg</t>
  </si>
  <si>
    <t>Noorbeemden</t>
  </si>
  <si>
    <t>Peelrestanten</t>
  </si>
  <si>
    <t>Roerdal</t>
  </si>
  <si>
    <t>Sarsven_en_de_Banen</t>
  </si>
  <si>
    <t>Savelsbos</t>
  </si>
  <si>
    <t>Sint_Jansberg</t>
  </si>
  <si>
    <t>Sint_Pietersberg_en_Jekerdal</t>
  </si>
  <si>
    <t>Swalmdal</t>
  </si>
  <si>
    <t>Weerter_en_Budelerbergen_Ringselven</t>
  </si>
  <si>
    <t>Zeldersche_Driessen</t>
  </si>
  <si>
    <t>Buiten N2000 gebied</t>
  </si>
  <si>
    <t>Beegderheide-H1</t>
  </si>
  <si>
    <t>156-A1</t>
  </si>
  <si>
    <t>Blankwater - Meerlebroek-H2</t>
  </si>
  <si>
    <t>144-A1</t>
  </si>
  <si>
    <t>155-A1</t>
  </si>
  <si>
    <t>153-A1</t>
  </si>
  <si>
    <t>139-A1</t>
  </si>
  <si>
    <t>Echt - Montfort-H1</t>
  </si>
  <si>
    <t>154-A1</t>
  </si>
  <si>
    <t>157-A1</t>
  </si>
  <si>
    <t>140-A1</t>
  </si>
  <si>
    <t>158-A1</t>
  </si>
  <si>
    <t>147-A1</t>
  </si>
  <si>
    <t>145-A1</t>
  </si>
  <si>
    <t>Maasmeanders-H1</t>
  </si>
  <si>
    <t>149-A1</t>
  </si>
  <si>
    <t>161-A1</t>
  </si>
  <si>
    <t>Peelrestanten-H1</t>
  </si>
  <si>
    <t>150-A1</t>
  </si>
  <si>
    <t>146-A1</t>
  </si>
  <si>
    <t>160-A1</t>
  </si>
  <si>
    <t>142-A1</t>
  </si>
  <si>
    <t>159-A1</t>
  </si>
  <si>
    <t>148-A1</t>
  </si>
  <si>
    <t>138-A1</t>
  </si>
  <si>
    <t>143-A1</t>
  </si>
  <si>
    <t>N2000 gebied</t>
  </si>
  <si>
    <t>Beegderheide-H2</t>
  </si>
  <si>
    <t>156-A2</t>
  </si>
  <si>
    <t>Blankwater - Meerlebroek-A1</t>
  </si>
  <si>
    <t>144-A3</t>
  </si>
  <si>
    <t>155-A3</t>
  </si>
  <si>
    <t>153-A2</t>
  </si>
  <si>
    <t>139-A2</t>
  </si>
  <si>
    <t>Echt - Montfort-H2</t>
  </si>
  <si>
    <t>154-A2</t>
  </si>
  <si>
    <t>157-A2</t>
  </si>
  <si>
    <t>140-A2</t>
  </si>
  <si>
    <t>158-A2</t>
  </si>
  <si>
    <t>147-A2</t>
  </si>
  <si>
    <t>145-A2</t>
  </si>
  <si>
    <t>Maasmeanders-H2</t>
  </si>
  <si>
    <t>149-A2</t>
  </si>
  <si>
    <t>161-A2</t>
  </si>
  <si>
    <t>Peelrestanten-H2</t>
  </si>
  <si>
    <t>150-A2</t>
  </si>
  <si>
    <t>146-A2</t>
  </si>
  <si>
    <t>160-A2</t>
  </si>
  <si>
    <t>142-A2</t>
  </si>
  <si>
    <t>159-A2</t>
  </si>
  <si>
    <t>148-A2</t>
  </si>
  <si>
    <t>138-A2</t>
  </si>
  <si>
    <t>143-A2</t>
  </si>
  <si>
    <t>Beegderheide-A1</t>
  </si>
  <si>
    <t>156-A3</t>
  </si>
  <si>
    <t>Blankwater - Meerlebroek-A2</t>
  </si>
  <si>
    <t>144-K1</t>
  </si>
  <si>
    <t>155-K1</t>
  </si>
  <si>
    <t>153-A3</t>
  </si>
  <si>
    <t>139-A3</t>
  </si>
  <si>
    <t>Echt - Montfort-A1</t>
  </si>
  <si>
    <t>154-A3</t>
  </si>
  <si>
    <t>157-A3</t>
  </si>
  <si>
    <t>140-A3</t>
  </si>
  <si>
    <t>158-A3</t>
  </si>
  <si>
    <t>147-A3</t>
  </si>
  <si>
    <t>145-A3</t>
  </si>
  <si>
    <t>Maasmeanders-A1</t>
  </si>
  <si>
    <t>149-A3</t>
  </si>
  <si>
    <t>161-A3</t>
  </si>
  <si>
    <t>Peelrestanten-K1</t>
  </si>
  <si>
    <t>150-A3</t>
  </si>
  <si>
    <t>146-A3</t>
  </si>
  <si>
    <t>160-A3</t>
  </si>
  <si>
    <t>142-A3</t>
  </si>
  <si>
    <t>159-A3</t>
  </si>
  <si>
    <t>148-A3</t>
  </si>
  <si>
    <t>138-A3</t>
  </si>
  <si>
    <t>143-A3</t>
  </si>
  <si>
    <t>Beegderheide-A2</t>
  </si>
  <si>
    <t>156-H3</t>
  </si>
  <si>
    <t>Blankwater - Meerlebroek-K1</t>
  </si>
  <si>
    <t>144-K2</t>
  </si>
  <si>
    <t>155-K2</t>
  </si>
  <si>
    <t>153-H1</t>
  </si>
  <si>
    <t>139-H2</t>
  </si>
  <si>
    <t>Echt - Montfort-A2</t>
  </si>
  <si>
    <t>154-H1</t>
  </si>
  <si>
    <t>157-H1</t>
  </si>
  <si>
    <t>140-H2</t>
  </si>
  <si>
    <t>158-H1</t>
  </si>
  <si>
    <t>147-H2</t>
  </si>
  <si>
    <t>145-H1</t>
  </si>
  <si>
    <t>Maasmeanders-A2</t>
  </si>
  <si>
    <t>149-K1</t>
  </si>
  <si>
    <t>161-H1</t>
  </si>
  <si>
    <t>Peelrestanten-K2</t>
  </si>
  <si>
    <t>150-H1</t>
  </si>
  <si>
    <t>146-H1</t>
  </si>
  <si>
    <t>160-H3</t>
  </si>
  <si>
    <t>142-H1</t>
  </si>
  <si>
    <t>159-K1</t>
  </si>
  <si>
    <t>148-K1</t>
  </si>
  <si>
    <t>138-H1</t>
  </si>
  <si>
    <t>143-K1</t>
  </si>
  <si>
    <t>Beegderheide-K1</t>
  </si>
  <si>
    <t>156-K1</t>
  </si>
  <si>
    <t>scroll naar boven voor maatregelnummer</t>
  </si>
  <si>
    <t>144-K3</t>
  </si>
  <si>
    <t>155-O1</t>
  </si>
  <si>
    <t>153-H3</t>
  </si>
  <si>
    <t>139-K1</t>
  </si>
  <si>
    <t>Echt - Montfort-K1</t>
  </si>
  <si>
    <t>154-H3</t>
  </si>
  <si>
    <t>157-H3</t>
  </si>
  <si>
    <t>140-K1</t>
  </si>
  <si>
    <t>158-H3</t>
  </si>
  <si>
    <t>147-K1</t>
  </si>
  <si>
    <t>145-H2</t>
  </si>
  <si>
    <t>Maasmeanders-K1</t>
  </si>
  <si>
    <t>149-K2</t>
  </si>
  <si>
    <t>161-H3</t>
  </si>
  <si>
    <t>150-H2</t>
  </si>
  <si>
    <t>146-H2</t>
  </si>
  <si>
    <t>160-K1</t>
  </si>
  <si>
    <t>142-K1</t>
  </si>
  <si>
    <t>159-K2</t>
  </si>
  <si>
    <t>148-K2</t>
  </si>
  <si>
    <t>138-H2</t>
  </si>
  <si>
    <t>143-K2</t>
  </si>
  <si>
    <t>Beegderheide-K2</t>
  </si>
  <si>
    <t>156-K2</t>
  </si>
  <si>
    <t>144-O1</t>
  </si>
  <si>
    <t>155-R1</t>
  </si>
  <si>
    <t>153-K1</t>
  </si>
  <si>
    <t>139-K3</t>
  </si>
  <si>
    <t>Echt - Montfort-K2</t>
  </si>
  <si>
    <t>154-K1</t>
  </si>
  <si>
    <t>157-K1</t>
  </si>
  <si>
    <t>140-K3</t>
  </si>
  <si>
    <t>158-K1</t>
  </si>
  <si>
    <t>147-K2</t>
  </si>
  <si>
    <t>145-K1</t>
  </si>
  <si>
    <t>149-K3</t>
  </si>
  <si>
    <t>161-K1</t>
  </si>
  <si>
    <t>150-K1</t>
  </si>
  <si>
    <t>146-K1</t>
  </si>
  <si>
    <t>160-K2</t>
  </si>
  <si>
    <t>142-K2</t>
  </si>
  <si>
    <t>159-O1</t>
  </si>
  <si>
    <t>148-O1</t>
  </si>
  <si>
    <t>138-K1</t>
  </si>
  <si>
    <t>143-O1</t>
  </si>
  <si>
    <t>156-O1</t>
  </si>
  <si>
    <t>153-K2</t>
  </si>
  <si>
    <t>139-O1</t>
  </si>
  <si>
    <t>154-K2</t>
  </si>
  <si>
    <t>157-K2</t>
  </si>
  <si>
    <t>140-O1</t>
  </si>
  <si>
    <t>158-O1</t>
  </si>
  <si>
    <t>147-O1</t>
  </si>
  <si>
    <t>145-K2</t>
  </si>
  <si>
    <t>149-O1</t>
  </si>
  <si>
    <t>161-K2</t>
  </si>
  <si>
    <t>150-K2</t>
  </si>
  <si>
    <t>146-O1</t>
  </si>
  <si>
    <t>160-O1</t>
  </si>
  <si>
    <t>142-O1</t>
  </si>
  <si>
    <t>138-K2</t>
  </si>
  <si>
    <t>153-O1</t>
  </si>
  <si>
    <t>139-V1</t>
  </si>
  <si>
    <t>154-O1</t>
  </si>
  <si>
    <t>157-O1</t>
  </si>
  <si>
    <t>140-R1</t>
  </si>
  <si>
    <t>158-V1</t>
  </si>
  <si>
    <t>145-K3</t>
  </si>
  <si>
    <t>149-R1</t>
  </si>
  <si>
    <t>161-O1</t>
  </si>
  <si>
    <t>150-O1</t>
  </si>
  <si>
    <t>160-V1</t>
  </si>
  <si>
    <t>138-O1</t>
  </si>
  <si>
    <t>154-S1</t>
  </si>
  <si>
    <t>157-V1</t>
  </si>
  <si>
    <t>145-O1</t>
  </si>
  <si>
    <t>161-V1</t>
  </si>
  <si>
    <t>138-V1</t>
  </si>
  <si>
    <t>154-V1</t>
  </si>
  <si>
    <t>Categorie</t>
  </si>
  <si>
    <t>Hoofdmaatregel</t>
  </si>
  <si>
    <t>drukfactoren</t>
  </si>
  <si>
    <t>H</t>
  </si>
  <si>
    <t>Hydrologie</t>
  </si>
  <si>
    <t>H1</t>
  </si>
  <si>
    <t>Herstel watersysteem (kwaliteit)</t>
  </si>
  <si>
    <t>Vermesting</t>
  </si>
  <si>
    <r>
      <t>Herstel watersysteem (</t>
    </r>
    <r>
      <rPr>
        <b/>
        <sz val="8"/>
        <rFont val="Arial"/>
        <family val="2"/>
      </rPr>
      <t>kwaliteit</t>
    </r>
    <r>
      <rPr>
        <sz val="8"/>
        <rFont val="Arial"/>
        <family val="2"/>
      </rPr>
      <t>): Verbeteren (grond)waterkwaliteit, beperken uitspoeling voedingsstoffen, beperken gewasbeschermingsmiddelen, extensivering grondgebruik</t>
    </r>
  </si>
  <si>
    <t>VHR_Areaal_en_buffering</t>
  </si>
  <si>
    <t>H2</t>
  </si>
  <si>
    <t>Herstel watersysteem (kwantiteit)</t>
  </si>
  <si>
    <t>Verdroging</t>
  </si>
  <si>
    <r>
      <t>Herstel watersysteem (</t>
    </r>
    <r>
      <rPr>
        <b/>
        <sz val="8"/>
        <rFont val="Arial"/>
        <family val="2"/>
      </rPr>
      <t>kwantiteit</t>
    </r>
    <r>
      <rPr>
        <sz val="8"/>
        <rFont val="Arial"/>
        <family val="2"/>
      </rPr>
      <t>): Verhogen (grond)waterstanden, vasthouden water, waterpeil beken/waterlopen aanpassen, verminderen onttrekkingen, verbeteren inzijging, extensivering grondgebruik, nemen technische maatregelen, afwaardering agv vernatting</t>
    </r>
  </si>
  <si>
    <t>K</t>
  </si>
  <si>
    <t>Kwaliteitsverbetering_in_N2000</t>
  </si>
  <si>
    <t>H3</t>
  </si>
  <si>
    <t>Voorkomen run off</t>
  </si>
  <si>
    <r>
      <t>Vasthouden</t>
    </r>
    <r>
      <rPr>
        <sz val="8"/>
        <rFont val="Arial"/>
        <family val="2"/>
      </rPr>
      <t xml:space="preserve"> water ter voorkoming van run off of inspoeling</t>
    </r>
  </si>
  <si>
    <t>O</t>
  </si>
  <si>
    <t>Onderzoekspakket</t>
  </si>
  <si>
    <t>VHR Areaal en buffering</t>
  </si>
  <si>
    <t>A1</t>
  </si>
  <si>
    <t>Areaaluitbreiding buiten NNN</t>
  </si>
  <si>
    <t>Versnippering</t>
  </si>
  <si>
    <r>
      <t xml:space="preserve">Aanleg bos of natuur ter realisatie van </t>
    </r>
    <r>
      <rPr>
        <b/>
        <sz val="8"/>
        <rFont val="Arial"/>
        <family val="2"/>
      </rPr>
      <t>extra areaal</t>
    </r>
    <r>
      <rPr>
        <sz val="8"/>
        <rFont val="Arial"/>
        <family val="2"/>
      </rPr>
      <t xml:space="preserve"> N-gevoelig habitattypen of leefgebied van soorten, of als buffering van habitats of leefgebied </t>
    </r>
    <r>
      <rPr>
        <b/>
        <sz val="8"/>
        <rFont val="Arial"/>
        <family val="2"/>
      </rPr>
      <t>buiten NNN</t>
    </r>
  </si>
  <si>
    <t>V</t>
  </si>
  <si>
    <t>Verbindingen_en_connectiviteit</t>
  </si>
  <si>
    <t>A2</t>
  </si>
  <si>
    <t>Areaaluitbreiding binnen NNN</t>
  </si>
  <si>
    <r>
      <t xml:space="preserve">Aanleg bos of natuur </t>
    </r>
    <r>
      <rPr>
        <b/>
        <sz val="8"/>
        <rFont val="Arial"/>
        <family val="2"/>
      </rPr>
      <t>binnen NNN</t>
    </r>
    <r>
      <rPr>
        <sz val="8"/>
        <rFont val="Arial"/>
        <family val="2"/>
      </rPr>
      <t xml:space="preserve">, </t>
    </r>
    <r>
      <rPr>
        <b/>
        <sz val="8"/>
        <rFont val="Arial"/>
        <family val="2"/>
      </rPr>
      <t>niet zijnde ontwikkelopgave</t>
    </r>
    <r>
      <rPr>
        <sz val="8"/>
        <rFont val="Arial"/>
        <family val="2"/>
      </rPr>
      <t>, als extra areaal N-gevoelig habitat of leefgebied of buffering (C2)</t>
    </r>
  </si>
  <si>
    <t>S</t>
  </si>
  <si>
    <t>Realisatie_NNN</t>
  </si>
  <si>
    <t>A3</t>
  </si>
  <si>
    <t>Extensivering grondgebruik</t>
  </si>
  <si>
    <t>Vermesting; Versnippering</t>
  </si>
  <si>
    <r>
      <t>Gedeeltelijke afwaardering</t>
    </r>
    <r>
      <rPr>
        <sz val="8"/>
        <rFont val="Arial"/>
        <family val="2"/>
      </rPr>
      <t xml:space="preserve"> tbv extensivering van grondgebruik tbv buffering van N2000</t>
    </r>
  </si>
  <si>
    <t>R</t>
  </si>
  <si>
    <t xml:space="preserve">Overig </t>
  </si>
  <si>
    <t>Kwaliteitsverbetering in N2000</t>
  </si>
  <si>
    <t>K1</t>
  </si>
  <si>
    <t>Kwaliteitsverbetering</t>
  </si>
  <si>
    <t>Exoten; Verstoring; Natuur en landschapsbeheer</t>
  </si>
  <si>
    <r>
      <t>(Herstel-)inrichting van bestaande natuur</t>
    </r>
    <r>
      <rPr>
        <sz val="8"/>
        <rFont val="Arial"/>
        <family val="2"/>
      </rPr>
      <t xml:space="preserve"> tbv  voorkomen van verslechtering, of realisatie van hoogwaardiger habitattype of leefgebied. In N2000 of de aangrenzende NNN-delen. Incl bestrijden exoten. </t>
    </r>
  </si>
  <si>
    <t>K2</t>
  </si>
  <si>
    <t>Bodemverbetering bossen</t>
  </si>
  <si>
    <t>Verzuring</t>
  </si>
  <si>
    <r>
      <t>Verbeteren bodem</t>
    </r>
    <r>
      <rPr>
        <sz val="8"/>
        <rFont val="Arial"/>
        <family val="2"/>
      </rPr>
      <t xml:space="preserve"> (pH, mineralenbalans etc) in N2000 van bossen, inbrengen van boomsoorten ten behoeve van kwaliteitsverbetering en strooiselverbetering </t>
    </r>
  </si>
  <si>
    <t>K3</t>
  </si>
  <si>
    <t>Intensivering beheer</t>
  </si>
  <si>
    <t>Exoten; Natuur en landschapsbeheer</t>
  </si>
  <si>
    <r>
      <t xml:space="preserve">Tijdelijke </t>
    </r>
    <r>
      <rPr>
        <b/>
        <sz val="8"/>
        <rFont val="Arial"/>
        <family val="2"/>
      </rPr>
      <t>intensivering beheer</t>
    </r>
    <r>
      <rPr>
        <sz val="8"/>
        <rFont val="Arial"/>
        <family val="2"/>
      </rPr>
      <t xml:space="preserve"> (bovenop SNL-vereisten) tot uiterlijk 2032</t>
    </r>
  </si>
  <si>
    <t>O1</t>
  </si>
  <si>
    <t>Onderzoek</t>
  </si>
  <si>
    <t>Kennislacunes</t>
  </si>
  <si>
    <r>
      <t>Onderzoekspakket</t>
    </r>
    <r>
      <rPr>
        <sz val="8"/>
        <rFont val="Arial"/>
        <family val="2"/>
      </rPr>
      <t xml:space="preserve"> n.a.v. NDA; Systeemherstel, LESA of onderzoek tbv maatregelen</t>
    </r>
  </si>
  <si>
    <t>Verbindingen en connectiviteit</t>
  </si>
  <si>
    <t>V1</t>
  </si>
  <si>
    <t>Connectiviteit</t>
  </si>
  <si>
    <r>
      <t xml:space="preserve">Creëren van natuurlijke of kunstmatige </t>
    </r>
    <r>
      <rPr>
        <b/>
        <sz val="8"/>
        <rFont val="Arial"/>
        <family val="2"/>
      </rPr>
      <t>verbindingen</t>
    </r>
    <r>
      <rPr>
        <sz val="8"/>
        <rFont val="Arial"/>
        <family val="2"/>
      </rPr>
      <t xml:space="preserve"> tussen gebieden en/of populaties en aanleg GBDA nabij N2000</t>
    </r>
  </si>
  <si>
    <t>S1</t>
  </si>
  <si>
    <t>Sleutelhectares NNN</t>
  </si>
  <si>
    <t>Afwaarderen en inrichten sleutelhectares (Reserve maatregel)</t>
  </si>
  <si>
    <t>R1</t>
  </si>
  <si>
    <t>Overig</t>
  </si>
  <si>
    <r>
      <t xml:space="preserve">Aanpak overige </t>
    </r>
    <r>
      <rPr>
        <b/>
        <sz val="8"/>
        <rFont val="Arial"/>
        <family val="2"/>
      </rPr>
      <t>locale drukfactoren</t>
    </r>
    <r>
      <rPr>
        <sz val="8"/>
        <rFont val="Arial"/>
        <family val="2"/>
      </rPr>
      <t xml:space="preserve"> (bv Recreatiedruk, eutrofiering door ganzen) </t>
    </r>
  </si>
  <si>
    <t>Blankwater - Meerlebroek</t>
  </si>
  <si>
    <t>Echt - Montfort</t>
  </si>
  <si>
    <t>156.A.487</t>
  </si>
  <si>
    <t>144.Aa.1205</t>
  </si>
  <si>
    <t>155.B.265</t>
  </si>
  <si>
    <t>153.Bi.26</t>
  </si>
  <si>
    <t>139.BC.26</t>
  </si>
  <si>
    <t>154.A.1107</t>
  </si>
  <si>
    <t>157.A.368</t>
  </si>
  <si>
    <t>140.BC.27</t>
  </si>
  <si>
    <t>158.B.1306</t>
  </si>
  <si>
    <t>147.Bi.35</t>
  </si>
  <si>
    <t>145.B.101</t>
  </si>
  <si>
    <t>149.B.316</t>
  </si>
  <si>
    <t>161.A.1112</t>
  </si>
  <si>
    <t>150.A.1108</t>
  </si>
  <si>
    <t>146.Bi.141</t>
  </si>
  <si>
    <t>M.160-1</t>
  </si>
  <si>
    <t>142.A.913</t>
  </si>
  <si>
    <t>159.A.990</t>
  </si>
  <si>
    <t>148.Aa.602</t>
  </si>
  <si>
    <t>138.Aa.1204</t>
  </si>
  <si>
    <t>143.Dv.60</t>
  </si>
  <si>
    <t>156.A.578</t>
  </si>
  <si>
    <t>144.B.130</t>
  </si>
  <si>
    <t>155.B.313</t>
  </si>
  <si>
    <t>153.Dv.64</t>
  </si>
  <si>
    <t>139.BC.29</t>
  </si>
  <si>
    <t>154.A.909</t>
  </si>
  <si>
    <t>157.A.371</t>
  </si>
  <si>
    <t>140.BC.28</t>
  </si>
  <si>
    <t>158.Oz.1307</t>
  </si>
  <si>
    <t>147.Bi.38</t>
  </si>
  <si>
    <t>145.B.110</t>
  </si>
  <si>
    <t>149.Bi.942</t>
  </si>
  <si>
    <t>161.A.991</t>
  </si>
  <si>
    <t>150.Ad.102</t>
  </si>
  <si>
    <t>146.Bi.178</t>
  </si>
  <si>
    <t>M.160-10</t>
  </si>
  <si>
    <t>142.Aa.917</t>
  </si>
  <si>
    <t>159.Ad.2010</t>
  </si>
  <si>
    <t>148.B.432</t>
  </si>
  <si>
    <t>138.B.1201</t>
  </si>
  <si>
    <t>143.Oz.1323</t>
  </si>
  <si>
    <t>156.A.993</t>
  </si>
  <si>
    <t>144.B.131</t>
  </si>
  <si>
    <t>155.B.639</t>
  </si>
  <si>
    <t>153.Ex.15</t>
  </si>
  <si>
    <t>139.Mo.164</t>
  </si>
  <si>
    <t>154.Aa.914</t>
  </si>
  <si>
    <t>157.A.373</t>
  </si>
  <si>
    <t>140.Mo.165</t>
  </si>
  <si>
    <t>M.158-1</t>
  </si>
  <si>
    <t>147.H.38</t>
  </si>
  <si>
    <t>145.B.124</t>
  </si>
  <si>
    <t>149.Bi.945</t>
  </si>
  <si>
    <t>161.Aa.994</t>
  </si>
  <si>
    <t>150.Ad.103</t>
  </si>
  <si>
    <t>146.H.1318</t>
  </si>
  <si>
    <t>M.160-11</t>
  </si>
  <si>
    <t>142.Bg.793</t>
  </si>
  <si>
    <t>159.B.371</t>
  </si>
  <si>
    <t>148.B.433</t>
  </si>
  <si>
    <t>138.B.1202</t>
  </si>
  <si>
    <t>143.Oz.1354</t>
  </si>
  <si>
    <t>156.A.994</t>
  </si>
  <si>
    <t>144.Bi.12</t>
  </si>
  <si>
    <t>155.B.769</t>
  </si>
  <si>
    <t>153.Ex.20</t>
  </si>
  <si>
    <t>M.139/140-1</t>
  </si>
  <si>
    <t>154.Bi.1042</t>
  </si>
  <si>
    <t>157.Aa.1206</t>
  </si>
  <si>
    <t>PN171</t>
  </si>
  <si>
    <t>M.158-10</t>
  </si>
  <si>
    <t>147.I.40</t>
  </si>
  <si>
    <t>145.B.316</t>
  </si>
  <si>
    <t>149.H.109</t>
  </si>
  <si>
    <t>161.Bi.1038</t>
  </si>
  <si>
    <t>150.Ad.670</t>
  </si>
  <si>
    <t>146.H.1319</t>
  </si>
  <si>
    <t>M.160-12</t>
  </si>
  <si>
    <t>142.Bi.1304</t>
  </si>
  <si>
    <t>159.B.374</t>
  </si>
  <si>
    <t>148.Bi.300</t>
  </si>
  <si>
    <t>138.B.43</t>
  </si>
  <si>
    <t>143.U.1228</t>
  </si>
  <si>
    <t>156.Ad.489</t>
  </si>
  <si>
    <t>144.Bi.1314</t>
  </si>
  <si>
    <t>155.Bi.1304</t>
  </si>
  <si>
    <t>153.Ex.21</t>
  </si>
  <si>
    <t>M.139/140-11</t>
  </si>
  <si>
    <t>154.Bi.1047</t>
  </si>
  <si>
    <t>157.Aa.1207</t>
  </si>
  <si>
    <t>PN65</t>
  </si>
  <si>
    <t>M.158-2</t>
  </si>
  <si>
    <t>147.Mo.142</t>
  </si>
  <si>
    <t>145.Bk.101</t>
  </si>
  <si>
    <t>149.I.101</t>
  </si>
  <si>
    <t>161.H.841</t>
  </si>
  <si>
    <t>150.Bi.1193</t>
  </si>
  <si>
    <t>146.H.1320</t>
  </si>
  <si>
    <t>M.160-13</t>
  </si>
  <si>
    <t>142.Bi.1305</t>
  </si>
  <si>
    <t>159.B.377</t>
  </si>
  <si>
    <t>148.Bi.601</t>
  </si>
  <si>
    <t>138.Bi.179</t>
  </si>
  <si>
    <t>143.U.1229</t>
  </si>
  <si>
    <t>156.B.378</t>
  </si>
  <si>
    <t>144.Bi.86</t>
  </si>
  <si>
    <t>155.Bi.1305</t>
  </si>
  <si>
    <t>153.Ex.24</t>
  </si>
  <si>
    <t>M.139/140-2</t>
  </si>
  <si>
    <t>154.Bi.1049</t>
  </si>
  <si>
    <t>157.Aa.931</t>
  </si>
  <si>
    <t>PN66</t>
  </si>
  <si>
    <t>M.158-3</t>
  </si>
  <si>
    <t>147.Mo.143</t>
  </si>
  <si>
    <t>145.Bk.102</t>
  </si>
  <si>
    <t>149.O.1192</t>
  </si>
  <si>
    <t>161.H.842</t>
  </si>
  <si>
    <t>150.Ex.115</t>
  </si>
  <si>
    <t>146.H.135</t>
  </si>
  <si>
    <t>M.160-14</t>
  </si>
  <si>
    <t>142.Bi.1308</t>
  </si>
  <si>
    <t>159.B.492</t>
  </si>
  <si>
    <t>148.H.117</t>
  </si>
  <si>
    <t>138.Bi.29</t>
  </si>
  <si>
    <t>M.143-1</t>
  </si>
  <si>
    <t>156.B.499</t>
  </si>
  <si>
    <t>144.H.161</t>
  </si>
  <si>
    <t>155.Bi.242</t>
  </si>
  <si>
    <t>153.H.1317</t>
  </si>
  <si>
    <t>M.139/140-3</t>
  </si>
  <si>
    <t>154.Bi.1050</t>
  </si>
  <si>
    <t>157.Aa.932</t>
  </si>
  <si>
    <t>PN67</t>
  </si>
  <si>
    <t>M.158-4</t>
  </si>
  <si>
    <t>147.Mo.144</t>
  </si>
  <si>
    <t>145.Bk.103</t>
  </si>
  <si>
    <t>149.O.285</t>
  </si>
  <si>
    <t>161.H.843</t>
  </si>
  <si>
    <t>150.Gp.686</t>
  </si>
  <si>
    <t>146.H.136</t>
  </si>
  <si>
    <t>M.160-18</t>
  </si>
  <si>
    <t>142.Bi.1309</t>
  </si>
  <si>
    <t>159.B.583</t>
  </si>
  <si>
    <t>148.I.119</t>
  </si>
  <si>
    <t>138.Bi.50</t>
  </si>
  <si>
    <t>M.143-10</t>
  </si>
  <si>
    <t>156.B.590</t>
  </si>
  <si>
    <t>144.H.39</t>
  </si>
  <si>
    <t>155.Bi.284</t>
  </si>
  <si>
    <t>153.H.18</t>
  </si>
  <si>
    <t>M.139/140-4</t>
  </si>
  <si>
    <t>154.Bi.933</t>
  </si>
  <si>
    <t>157.Ad.488</t>
  </si>
  <si>
    <t>PN68</t>
  </si>
  <si>
    <t>M.158-5</t>
  </si>
  <si>
    <t>147.O.41</t>
  </si>
  <si>
    <t>145.Dv.41</t>
  </si>
  <si>
    <t>149.Oz.1348</t>
  </si>
  <si>
    <t>161.H.844</t>
  </si>
  <si>
    <t>150.H.1087</t>
  </si>
  <si>
    <t>146.H.137</t>
  </si>
  <si>
    <t>M.160-2</t>
  </si>
  <si>
    <t>142.Bi.1310</t>
  </si>
  <si>
    <t>159.B.673</t>
  </si>
  <si>
    <t>148.M.448</t>
  </si>
  <si>
    <t>138.Bi.8</t>
  </si>
  <si>
    <t>M.143-11</t>
  </si>
  <si>
    <t>156.Bi.1049</t>
  </si>
  <si>
    <t>144.M.185</t>
  </si>
  <si>
    <t>155.Bi.332</t>
  </si>
  <si>
    <t>153.H.25</t>
  </si>
  <si>
    <t>M.139/140-5</t>
  </si>
  <si>
    <t>154.Bi.934</t>
  </si>
  <si>
    <t>157.Ad.491</t>
  </si>
  <si>
    <t>PN69</t>
  </si>
  <si>
    <t>M.158-6</t>
  </si>
  <si>
    <t>147.Ow.44</t>
  </si>
  <si>
    <t>145.Dv.61</t>
  </si>
  <si>
    <t>149.Oz.401</t>
  </si>
  <si>
    <t>161.O.1056</t>
  </si>
  <si>
    <t>150.H.1089</t>
  </si>
  <si>
    <t>146.H.138</t>
  </si>
  <si>
    <t>M.160-3</t>
  </si>
  <si>
    <t>142.Bi.1311</t>
  </si>
  <si>
    <t>159.B.999</t>
  </si>
  <si>
    <t>148.N.B.450</t>
  </si>
  <si>
    <t>138.Dv.44</t>
  </si>
  <si>
    <t>M.143-12</t>
  </si>
  <si>
    <t>156.Bi.409</t>
  </si>
  <si>
    <t>144.Mo.117</t>
  </si>
  <si>
    <t>155.Bi.736</t>
  </si>
  <si>
    <t>153.H.29</t>
  </si>
  <si>
    <t>O.139/140-2</t>
  </si>
  <si>
    <t>154.H.1158</t>
  </si>
  <si>
    <t>157.Ad.492</t>
  </si>
  <si>
    <t>M.158-7</t>
  </si>
  <si>
    <t>147.Oz.1329</t>
  </si>
  <si>
    <t>145.Dv.62</t>
  </si>
  <si>
    <t>149.Oz.402</t>
  </si>
  <si>
    <t>161.Oz.1058</t>
  </si>
  <si>
    <t>150.H.1167</t>
  </si>
  <si>
    <t>146.H.140</t>
  </si>
  <si>
    <t>M.160-4</t>
  </si>
  <si>
    <t>142.Bi.1312</t>
  </si>
  <si>
    <t>159.Bi.1023</t>
  </si>
  <si>
    <t>148.N.P.120</t>
  </si>
  <si>
    <t>138.H.1092</t>
  </si>
  <si>
    <t>M.143-13</t>
  </si>
  <si>
    <t>156.Kr.410</t>
  </si>
  <si>
    <t>144.Mo.170</t>
  </si>
  <si>
    <t>155.Bk.105</t>
  </si>
  <si>
    <t>153.Oz.17</t>
  </si>
  <si>
    <t>O.139/140-3</t>
  </si>
  <si>
    <t>154.H.1160</t>
  </si>
  <si>
    <t>157.B.1301</t>
  </si>
  <si>
    <t>M.158-8</t>
  </si>
  <si>
    <t>147.Oz.1330</t>
  </si>
  <si>
    <t>145.Ex.105</t>
  </si>
  <si>
    <t>149.Oz.403</t>
  </si>
  <si>
    <t>161.Oz.1059</t>
  </si>
  <si>
    <t>150.H.201</t>
  </si>
  <si>
    <t>146.H.166</t>
  </si>
  <si>
    <t>M.160-5</t>
  </si>
  <si>
    <t>142.Bi.946</t>
  </si>
  <si>
    <t>159.Bi.1029</t>
  </si>
  <si>
    <t>148.N.S.501</t>
  </si>
  <si>
    <t>138.H.1094</t>
  </si>
  <si>
    <t>M.143-2</t>
  </si>
  <si>
    <t>156.Kr.411</t>
  </si>
  <si>
    <t>144.Mo.171</t>
  </si>
  <si>
    <t>155.Dv.42</t>
  </si>
  <si>
    <t>153.Oz.19</t>
  </si>
  <si>
    <t>PN71</t>
  </si>
  <si>
    <t>154.H.1161</t>
  </si>
  <si>
    <t>157.B.149</t>
  </si>
  <si>
    <t>M.158-9</t>
  </si>
  <si>
    <t>147.Oz.1331</t>
  </si>
  <si>
    <t>145.Ex.106</t>
  </si>
  <si>
    <t>149.Oz.404</t>
  </si>
  <si>
    <t>161.Oz.1060</t>
  </si>
  <si>
    <t>150.H.202</t>
  </si>
  <si>
    <t>146.Mo.166</t>
  </si>
  <si>
    <t>M.160-6</t>
  </si>
  <si>
    <t>142.Ex.1302</t>
  </si>
  <si>
    <t>159.Bi.1032</t>
  </si>
  <si>
    <t>148.N.U.101</t>
  </si>
  <si>
    <t>138.H.1100</t>
  </si>
  <si>
    <t>M.143-3</t>
  </si>
  <si>
    <t>156.Ow.546</t>
  </si>
  <si>
    <t>144.O.402</t>
  </si>
  <si>
    <t>155.Dv.43</t>
  </si>
  <si>
    <t>153.Oz.22</t>
  </si>
  <si>
    <t>PN75</t>
  </si>
  <si>
    <t>154.H.1162</t>
  </si>
  <si>
    <t>157.B.150</t>
  </si>
  <si>
    <t>PN125</t>
  </si>
  <si>
    <t>147.Oz.1332</t>
  </si>
  <si>
    <t>145.Ex.107</t>
  </si>
  <si>
    <t>149.Oz.405</t>
  </si>
  <si>
    <t>161.Oz.1061</t>
  </si>
  <si>
    <t>150.H.203</t>
  </si>
  <si>
    <t>146.Mo.167</t>
  </si>
  <si>
    <t>M.160-7</t>
  </si>
  <si>
    <t>142.Gm.1</t>
  </si>
  <si>
    <t>159.Bi.1033</t>
  </si>
  <si>
    <t>148.Op.449</t>
  </si>
  <si>
    <t>138.H.1102</t>
  </si>
  <si>
    <t>M.143-5</t>
  </si>
  <si>
    <t>156.Ow.619</t>
  </si>
  <si>
    <t>144.Oz.1324</t>
  </si>
  <si>
    <t>155.Ex.110</t>
  </si>
  <si>
    <t>153.Oz.23</t>
  </si>
  <si>
    <t>PN76</t>
  </si>
  <si>
    <t>154.H.1163</t>
  </si>
  <si>
    <t>157.B.151</t>
  </si>
  <si>
    <t>PN254</t>
  </si>
  <si>
    <t>147.Oz.1333</t>
  </si>
  <si>
    <t>145.H.109</t>
  </si>
  <si>
    <t>149.P.306</t>
  </si>
  <si>
    <t>161.Oz.852</t>
  </si>
  <si>
    <t>150.I.205</t>
  </si>
  <si>
    <t>146.N.M.2</t>
  </si>
  <si>
    <t>M.160-9</t>
  </si>
  <si>
    <t>142.H.1174</t>
  </si>
  <si>
    <t>159.Ch.1</t>
  </si>
  <si>
    <t>148.Oz.300</t>
  </si>
  <si>
    <t>138.H.1103</t>
  </si>
  <si>
    <t>M.143-6</t>
  </si>
  <si>
    <t>156.Oz.1</t>
  </si>
  <si>
    <t>144.Oz.1361</t>
  </si>
  <si>
    <t>155.Ex.111</t>
  </si>
  <si>
    <t>153.U.1266</t>
  </si>
  <si>
    <t>PN77</t>
  </si>
  <si>
    <t>154.H.1164</t>
  </si>
  <si>
    <t>157.B.152</t>
  </si>
  <si>
    <t>PN255</t>
  </si>
  <si>
    <t>147.Oz.1395</t>
  </si>
  <si>
    <t>145.H.163</t>
  </si>
  <si>
    <t>149.P.354</t>
  </si>
  <si>
    <t>161.Oz.853</t>
  </si>
  <si>
    <t>150.I.689</t>
  </si>
  <si>
    <t>146.N.Oz.1</t>
  </si>
  <si>
    <t>O.160-1</t>
  </si>
  <si>
    <t>142.H.1176</t>
  </si>
  <si>
    <t>159.Hi.1</t>
  </si>
  <si>
    <t>148.Oz.400</t>
  </si>
  <si>
    <t>138.H.1104</t>
  </si>
  <si>
    <t>M.143-7</t>
  </si>
  <si>
    <t>156.Oz.1062</t>
  </si>
  <si>
    <t>144.Oz.1363</t>
  </si>
  <si>
    <t>155.H.118</t>
  </si>
  <si>
    <t>153.Vw.16</t>
  </si>
  <si>
    <t>PN78</t>
  </si>
  <si>
    <t>154.H.1165</t>
  </si>
  <si>
    <t>157.B.153</t>
  </si>
  <si>
    <t>PN256</t>
  </si>
  <si>
    <t>147.Oz.46</t>
  </si>
  <si>
    <t>145.H.167</t>
  </si>
  <si>
    <t>149.S.286</t>
  </si>
  <si>
    <t>161.Oz.854</t>
  </si>
  <si>
    <t>150.I.690</t>
  </si>
  <si>
    <t>146.N.Oz.500</t>
  </si>
  <si>
    <t>O.160-2</t>
  </si>
  <si>
    <t>142.H.1179</t>
  </si>
  <si>
    <t>159.M.538</t>
  </si>
  <si>
    <t>148.U.1246</t>
  </si>
  <si>
    <t>138.H.1105</t>
  </si>
  <si>
    <t>M.143-8</t>
  </si>
  <si>
    <t>156.Oz.1063</t>
  </si>
  <si>
    <t>144.Oz.1364</t>
  </si>
  <si>
    <t>155.H.1238</t>
  </si>
  <si>
    <t>153.Vw30</t>
  </si>
  <si>
    <t>PN79</t>
  </si>
  <si>
    <t>154.H.1166</t>
  </si>
  <si>
    <t>157.B.154</t>
  </si>
  <si>
    <t>PN257</t>
  </si>
  <si>
    <t>147.Oz.47</t>
  </si>
  <si>
    <t>145.H.181</t>
  </si>
  <si>
    <t>149.S.334</t>
  </si>
  <si>
    <t>161.Oz.855</t>
  </si>
  <si>
    <t>150.I.691</t>
  </si>
  <si>
    <t>146.Oz.100</t>
  </si>
  <si>
    <t>O.160-5</t>
  </si>
  <si>
    <t>142.H.1306</t>
  </si>
  <si>
    <t>159.M.540</t>
  </si>
  <si>
    <t>148.U.1247</t>
  </si>
  <si>
    <t>138.H.1106</t>
  </si>
  <si>
    <t>M.143-9</t>
  </si>
  <si>
    <t>156.Oz.1064</t>
  </si>
  <si>
    <t>144.Oz.25</t>
  </si>
  <si>
    <t>155.H.1302</t>
  </si>
  <si>
    <t>M.153-1</t>
  </si>
  <si>
    <t>PN80</t>
  </si>
  <si>
    <t>154.H.870</t>
  </si>
  <si>
    <t>157.B.374</t>
  </si>
  <si>
    <t>PN258</t>
  </si>
  <si>
    <t>147.U.1243</t>
  </si>
  <si>
    <t>145.H.237</t>
  </si>
  <si>
    <t>149.U.1250</t>
  </si>
  <si>
    <t>161.Oz.856</t>
  </si>
  <si>
    <t>150.M.696</t>
  </si>
  <si>
    <t>146.Oz.1326</t>
  </si>
  <si>
    <t>O.160-6</t>
  </si>
  <si>
    <t>142.H.804</t>
  </si>
  <si>
    <t>159.M.612</t>
  </si>
  <si>
    <t>148.U.1248</t>
  </si>
  <si>
    <t>138.H.169</t>
  </si>
  <si>
    <t>O.143-1</t>
  </si>
  <si>
    <t>156.Oz.1065</t>
  </si>
  <si>
    <t>144.Oz.362</t>
  </si>
  <si>
    <t>155.H.1303</t>
  </si>
  <si>
    <t>M.153-12</t>
  </si>
  <si>
    <t>PN81</t>
  </si>
  <si>
    <t>154.H.871</t>
  </si>
  <si>
    <t>157.B.497</t>
  </si>
  <si>
    <t>PN259</t>
  </si>
  <si>
    <t>147.U.1244</t>
  </si>
  <si>
    <t>145.Mo.108</t>
  </si>
  <si>
    <t>149.U.1251</t>
  </si>
  <si>
    <t>161.Tb.1065</t>
  </si>
  <si>
    <t>150.M.701</t>
  </si>
  <si>
    <t>146.Oz.1327</t>
  </si>
  <si>
    <t>O.160-7</t>
  </si>
  <si>
    <t>142.H.805</t>
  </si>
  <si>
    <t>159.M.700</t>
  </si>
  <si>
    <t>148.U.1249</t>
  </si>
  <si>
    <t>138.H.172</t>
  </si>
  <si>
    <t>PN293</t>
  </si>
  <si>
    <t>156.Oz.1067</t>
  </si>
  <si>
    <t>144.Oz.401</t>
  </si>
  <si>
    <t>155.H.238</t>
  </si>
  <si>
    <t>M.153-14</t>
  </si>
  <si>
    <t>PN82</t>
  </si>
  <si>
    <t>154.H.872</t>
  </si>
  <si>
    <t>157.B.586</t>
  </si>
  <si>
    <t>PN261</t>
  </si>
  <si>
    <t>147.V.48</t>
  </si>
  <si>
    <t>145.Mo.109</t>
  </si>
  <si>
    <t>149.U.1252</t>
  </si>
  <si>
    <t>161.Tb.858</t>
  </si>
  <si>
    <t>150.Mo.121</t>
  </si>
  <si>
    <t>146.Oz.1328</t>
  </si>
  <si>
    <t>O-160-3</t>
  </si>
  <si>
    <t>142.H.806</t>
  </si>
  <si>
    <t>159.Mo.1</t>
  </si>
  <si>
    <t>148.Vw.465</t>
  </si>
  <si>
    <t>138.H.174</t>
  </si>
  <si>
    <t>PN294</t>
  </si>
  <si>
    <t>156.P.628</t>
  </si>
  <si>
    <t>144.P.22</t>
  </si>
  <si>
    <t>155.H.278</t>
  </si>
  <si>
    <t>M.153-2</t>
  </si>
  <si>
    <t>SPUK1C.SBB.2</t>
  </si>
  <si>
    <t>154.M.1231</t>
  </si>
  <si>
    <t>157.Bi.1024</t>
  </si>
  <si>
    <t>M.147.Bi.38</t>
  </si>
  <si>
    <t>145.Mo.110</t>
  </si>
  <si>
    <t>149.U.1253</t>
  </si>
  <si>
    <t>161.Tr.1067</t>
  </si>
  <si>
    <t>150.Mo.123</t>
  </si>
  <si>
    <t>146.Oz.1370</t>
  </si>
  <si>
    <t>PN266</t>
  </si>
  <si>
    <t>142.H.808</t>
  </si>
  <si>
    <t>159.Oz.1059</t>
  </si>
  <si>
    <t>PN269</t>
  </si>
  <si>
    <t>138.H.175</t>
  </si>
  <si>
    <t>156.S.406</t>
  </si>
  <si>
    <t>144.P.367</t>
  </si>
  <si>
    <t>155.H.279</t>
  </si>
  <si>
    <t>M.153-3</t>
  </si>
  <si>
    <t>SPUK1C.SBB.4</t>
  </si>
  <si>
    <t>154.M.1235</t>
  </si>
  <si>
    <t>157.Bi.1033</t>
  </si>
  <si>
    <t>M.147.Bi.6</t>
  </si>
  <si>
    <t>145.Mo.111</t>
  </si>
  <si>
    <t>149.U.1254</t>
  </si>
  <si>
    <t>161.Vw.902</t>
  </si>
  <si>
    <t>150.Mo.125</t>
  </si>
  <si>
    <t>146.Vh.143</t>
  </si>
  <si>
    <t>PN267</t>
  </si>
  <si>
    <t>142.H.811</t>
  </si>
  <si>
    <t>159.Oz.416</t>
  </si>
  <si>
    <t>PN271</t>
  </si>
  <si>
    <t>138.H.176</t>
  </si>
  <si>
    <t>156.S.534</t>
  </si>
  <si>
    <t>144.S.116</t>
  </si>
  <si>
    <t>155.H.574</t>
  </si>
  <si>
    <t>M.153-4</t>
  </si>
  <si>
    <t>SPUK1C.SBB.9</t>
  </si>
  <si>
    <t>154.M.880</t>
  </si>
  <si>
    <t>157.Bi.1315</t>
  </si>
  <si>
    <t>M.147-11</t>
  </si>
  <si>
    <t>145.Om.112</t>
  </si>
  <si>
    <t>149.U.1266</t>
  </si>
  <si>
    <t>PN272</t>
  </si>
  <si>
    <t>150.Mo.126</t>
  </si>
  <si>
    <t>146.Vh.199</t>
  </si>
  <si>
    <t>PN268</t>
  </si>
  <si>
    <t>142.I.695</t>
  </si>
  <si>
    <t>159.Oz.418</t>
  </si>
  <si>
    <t>PN91</t>
  </si>
  <si>
    <t>138.H.807</t>
  </si>
  <si>
    <t>156.S.608</t>
  </si>
  <si>
    <t>144.S.364</t>
  </si>
  <si>
    <t>155.I.103</t>
  </si>
  <si>
    <t>M.153-5</t>
  </si>
  <si>
    <t>154.M.890</t>
  </si>
  <si>
    <t>157.Bi.1316</t>
  </si>
  <si>
    <t>M.147-2</t>
  </si>
  <si>
    <t>145.Oz.1358</t>
  </si>
  <si>
    <t>149.Vh.255</t>
  </si>
  <si>
    <t>PN273</t>
  </si>
  <si>
    <t>150.Mo.128</t>
  </si>
  <si>
    <t>146.Vh.206</t>
  </si>
  <si>
    <t>142.M.1312</t>
  </si>
  <si>
    <t>159.Oz.547</t>
  </si>
  <si>
    <t>PN92</t>
  </si>
  <si>
    <t>138.M.1203</t>
  </si>
  <si>
    <t>156.V.568</t>
  </si>
  <si>
    <t>144.S.88</t>
  </si>
  <si>
    <t>155.I.104</t>
  </si>
  <si>
    <t>M.153-6</t>
  </si>
  <si>
    <t>154.Mo.1</t>
  </si>
  <si>
    <t>157.Bi.190</t>
  </si>
  <si>
    <t>M.147-5</t>
  </si>
  <si>
    <t>145.Oz.1359</t>
  </si>
  <si>
    <t>PN107</t>
  </si>
  <si>
    <t>PN274</t>
  </si>
  <si>
    <t>150.Op.133</t>
  </si>
  <si>
    <t>146.Vh.213</t>
  </si>
  <si>
    <t>142.Mo.53</t>
  </si>
  <si>
    <t>159.Oz.550</t>
  </si>
  <si>
    <t>PN93</t>
  </si>
  <si>
    <t>138.M.188</t>
  </si>
  <si>
    <t>156.V.637</t>
  </si>
  <si>
    <t>144.Vh.198</t>
  </si>
  <si>
    <t>155.I.105</t>
  </si>
  <si>
    <t>M.153-7</t>
  </si>
  <si>
    <t>154.Mo.2</t>
  </si>
  <si>
    <t>157.Bi.196</t>
  </si>
  <si>
    <t>M.147-6</t>
  </si>
  <si>
    <t>145.Oz.1360</t>
  </si>
  <si>
    <t>PN108</t>
  </si>
  <si>
    <t>PN275</t>
  </si>
  <si>
    <t>150.Op.134</t>
  </si>
  <si>
    <t>146.Vh.226</t>
  </si>
  <si>
    <t>142.Nd.955</t>
  </si>
  <si>
    <t>159.Oz.621</t>
  </si>
  <si>
    <t>PN96</t>
  </si>
  <si>
    <t>138.M.818</t>
  </si>
  <si>
    <t>PN217</t>
  </si>
  <si>
    <t>144.Vh.204</t>
  </si>
  <si>
    <t>155.K.22</t>
  </si>
  <si>
    <t>O.153-13</t>
  </si>
  <si>
    <t>154.Nd.952</t>
  </si>
  <si>
    <t>157.Bi.197</t>
  </si>
  <si>
    <t>O.147-1</t>
  </si>
  <si>
    <t>145.Oz.190</t>
  </si>
  <si>
    <t>PN109</t>
  </si>
  <si>
    <t>PN276</t>
  </si>
  <si>
    <t>150.Oz.1207</t>
  </si>
  <si>
    <t>146.VW.1</t>
  </si>
  <si>
    <t>142.O.959</t>
  </si>
  <si>
    <t>159.Oz.622</t>
  </si>
  <si>
    <t>PN97</t>
  </si>
  <si>
    <t>138.O.10</t>
  </si>
  <si>
    <t>PN222</t>
  </si>
  <si>
    <t>PN146</t>
  </si>
  <si>
    <t>155.M.181</t>
  </si>
  <si>
    <t>O.153-2a</t>
  </si>
  <si>
    <t>154.O.1044</t>
  </si>
  <si>
    <t>157.Bi.198</t>
  </si>
  <si>
    <t>PN104</t>
  </si>
  <si>
    <t>145.Oz.452</t>
  </si>
  <si>
    <t>PN111</t>
  </si>
  <si>
    <t>PN277</t>
  </si>
  <si>
    <t>150.Oz.136</t>
  </si>
  <si>
    <t>PN25</t>
  </si>
  <si>
    <t>142.O.962</t>
  </si>
  <si>
    <t>159.Oz.623</t>
  </si>
  <si>
    <t>SPUK1C.SBB.5B</t>
  </si>
  <si>
    <t>138.Ow.1319</t>
  </si>
  <si>
    <t>PN225</t>
  </si>
  <si>
    <t>PN147</t>
  </si>
  <si>
    <t>155.M.247</t>
  </si>
  <si>
    <t>O.153-2b</t>
  </si>
  <si>
    <t>154.O.1198</t>
  </si>
  <si>
    <t>157.Bi.199</t>
  </si>
  <si>
    <t>PN150</t>
  </si>
  <si>
    <t>145.Oz.456</t>
  </si>
  <si>
    <t>PN155</t>
  </si>
  <si>
    <t>PN278</t>
  </si>
  <si>
    <t>150.Oz.137</t>
  </si>
  <si>
    <t>PN26</t>
  </si>
  <si>
    <t>142.Ow.965</t>
  </si>
  <si>
    <t>159.Oz.630</t>
  </si>
  <si>
    <t>SPUK1C.SBB.8</t>
  </si>
  <si>
    <t>138.Oz.1</t>
  </si>
  <si>
    <t>PN176</t>
  </si>
  <si>
    <t>155.M.297</t>
  </si>
  <si>
    <t>O.153-6</t>
  </si>
  <si>
    <t>154.O.935</t>
  </si>
  <si>
    <t>157.Bi.200</t>
  </si>
  <si>
    <t>PN151</t>
  </si>
  <si>
    <t>145.Oz.457</t>
  </si>
  <si>
    <t>PN156</t>
  </si>
  <si>
    <t>PN49</t>
  </si>
  <si>
    <t>150.Oz.138</t>
  </si>
  <si>
    <t>PN27</t>
  </si>
  <si>
    <t>142.Oz.1</t>
  </si>
  <si>
    <t>159.Oz.632</t>
  </si>
  <si>
    <t>138.Oz.192</t>
  </si>
  <si>
    <t>PN3</t>
  </si>
  <si>
    <t>155.M.344</t>
  </si>
  <si>
    <t>O.153-8</t>
  </si>
  <si>
    <t>154.O.958</t>
  </si>
  <si>
    <t>157.Bi.201</t>
  </si>
  <si>
    <t>PN314</t>
  </si>
  <si>
    <t>145.Oz.458</t>
  </si>
  <si>
    <t>PN157</t>
  </si>
  <si>
    <t>PN51</t>
  </si>
  <si>
    <t>150.Oz.139</t>
  </si>
  <si>
    <t>PN280</t>
  </si>
  <si>
    <t>142.Oz.1303</t>
  </si>
  <si>
    <t>159.P.397</t>
  </si>
  <si>
    <t>138.Oz.194</t>
  </si>
  <si>
    <t>PN5</t>
  </si>
  <si>
    <t>155.M.645</t>
  </si>
  <si>
    <t>O.153-9</t>
  </si>
  <si>
    <t>154.Ow.884</t>
  </si>
  <si>
    <t>157.Bi.202</t>
  </si>
  <si>
    <t>PN317</t>
  </si>
  <si>
    <t>145.P.128</t>
  </si>
  <si>
    <t>PN161</t>
  </si>
  <si>
    <t>PN52</t>
  </si>
  <si>
    <t>150.Oz.140</t>
  </si>
  <si>
    <t>PN282</t>
  </si>
  <si>
    <t>142.Oz.1313</t>
  </si>
  <si>
    <t>159.P.523</t>
  </si>
  <si>
    <t>138.Oz.195</t>
  </si>
  <si>
    <t>PN6</t>
  </si>
  <si>
    <t>155.Mo.1</t>
  </si>
  <si>
    <t>PN117</t>
  </si>
  <si>
    <t>154.Oz.1</t>
  </si>
  <si>
    <t>157.Bi.472</t>
  </si>
  <si>
    <t>PN322</t>
  </si>
  <si>
    <t>145.P.131</t>
  </si>
  <si>
    <t>PN162</t>
  </si>
  <si>
    <t>150.Oz.141</t>
  </si>
  <si>
    <t>SPUK1C.SBB.5A</t>
  </si>
  <si>
    <t>142.Oz.1353</t>
  </si>
  <si>
    <t>159.P.524</t>
  </si>
  <si>
    <t>138.Oz.196</t>
  </si>
  <si>
    <t>PN9</t>
  </si>
  <si>
    <t>155.Nd.132</t>
  </si>
  <si>
    <t>PN118</t>
  </si>
  <si>
    <t>154.Oz.2</t>
  </si>
  <si>
    <t>157.Bi.658</t>
  </si>
  <si>
    <t>PN324</t>
  </si>
  <si>
    <t>145.P.307</t>
  </si>
  <si>
    <t>PN306</t>
  </si>
  <si>
    <t>150.Oz.142</t>
  </si>
  <si>
    <t>SPUK1C.SBB.7</t>
  </si>
  <si>
    <t>142.Oz.1371</t>
  </si>
  <si>
    <t>159.P.599</t>
  </si>
  <si>
    <t>138.Oz.197</t>
  </si>
  <si>
    <t>SPUK1C.SBB.1</t>
  </si>
  <si>
    <t>155.Oz.1</t>
  </si>
  <si>
    <t>PN194</t>
  </si>
  <si>
    <t>154.Oz.884</t>
  </si>
  <si>
    <t>157.Bi.877</t>
  </si>
  <si>
    <t>PN325</t>
  </si>
  <si>
    <t>145.P.348</t>
  </si>
  <si>
    <t>PN307</t>
  </si>
  <si>
    <t>150.Oz.143</t>
  </si>
  <si>
    <t>142.Oz.70</t>
  </si>
  <si>
    <t>159.S.400</t>
  </si>
  <si>
    <t>138.Oz.2</t>
  </si>
  <si>
    <t>155.Oz.103</t>
  </si>
  <si>
    <t>PN195</t>
  </si>
  <si>
    <t>154.Oz.885</t>
  </si>
  <si>
    <t>157.Bi.903</t>
  </si>
  <si>
    <t>PN98</t>
  </si>
  <si>
    <t>145.P.95</t>
  </si>
  <si>
    <t>PN308</t>
  </si>
  <si>
    <t>150.Oz.144</t>
  </si>
  <si>
    <t>142.Oz.820</t>
  </si>
  <si>
    <t>159.S.403</t>
  </si>
  <si>
    <t>138.Oz.74</t>
  </si>
  <si>
    <t>155.Oz.104</t>
  </si>
  <si>
    <t>PN196</t>
  </si>
  <si>
    <t>154.Oz.886</t>
  </si>
  <si>
    <t>157.Bi.906</t>
  </si>
  <si>
    <t>145.S.115</t>
  </si>
  <si>
    <t>PN310</t>
  </si>
  <si>
    <t>150.Oz.145</t>
  </si>
  <si>
    <t>142.Oz.822</t>
  </si>
  <si>
    <t>159.S.526</t>
  </si>
  <si>
    <t>138.P.193</t>
  </si>
  <si>
    <t>155.Oz.105</t>
  </si>
  <si>
    <t>PN198</t>
  </si>
  <si>
    <t>154.Oz.887</t>
  </si>
  <si>
    <t>157.Bi.936</t>
  </si>
  <si>
    <t>145.S.118</t>
  </si>
  <si>
    <t>PN311</t>
  </si>
  <si>
    <t>150.Oz.147</t>
  </si>
  <si>
    <t>142.Oz.823</t>
  </si>
  <si>
    <t>159.S.602</t>
  </si>
  <si>
    <t>138.S.184</t>
  </si>
  <si>
    <t>155.Oz.1301</t>
  </si>
  <si>
    <t>PN200</t>
  </si>
  <si>
    <t>154.S.1040</t>
  </si>
  <si>
    <t>157.Bi.939</t>
  </si>
  <si>
    <t>145.S.119</t>
  </si>
  <si>
    <t>SPUK1C.SBB.6</t>
  </si>
  <si>
    <t>150.Oz.708</t>
  </si>
  <si>
    <t>142.R.1301</t>
  </si>
  <si>
    <t>159.U.423</t>
  </si>
  <si>
    <t>138.S.4</t>
  </si>
  <si>
    <t>155.Oz.14</t>
  </si>
  <si>
    <t>154.S.1042</t>
  </si>
  <si>
    <t>157.Dv.51</t>
  </si>
  <si>
    <t>145.S.287</t>
  </si>
  <si>
    <t>150.Oz.709</t>
  </si>
  <si>
    <t>142.S.1195</t>
  </si>
  <si>
    <t>159.U.558</t>
  </si>
  <si>
    <t>138.S.817</t>
  </si>
  <si>
    <t>155.Oz.15</t>
  </si>
  <si>
    <t>154.S.876</t>
  </si>
  <si>
    <t>157.Dv.52</t>
  </si>
  <si>
    <t>145.S.335</t>
  </si>
  <si>
    <t>150.S.692</t>
  </si>
  <si>
    <t>142.S.812</t>
  </si>
  <si>
    <t>159.U.631</t>
  </si>
  <si>
    <t>138.U.1106</t>
  </si>
  <si>
    <t>155.Oz.2</t>
  </si>
  <si>
    <t>154.Tb.1214</t>
  </si>
  <si>
    <t>157.Dv.53</t>
  </si>
  <si>
    <t>145.S.738</t>
  </si>
  <si>
    <t>150.Tm.711</t>
  </si>
  <si>
    <t>142.Tb.1215</t>
  </si>
  <si>
    <t>159.V.565</t>
  </si>
  <si>
    <t>138.U.1220</t>
  </si>
  <si>
    <t>155.Oz.250</t>
  </si>
  <si>
    <t>154.Tb.891</t>
  </si>
  <si>
    <t>157.Dv.56</t>
  </si>
  <si>
    <t>145.S.89</t>
  </si>
  <si>
    <t>150.U.1218</t>
  </si>
  <si>
    <t>142.Tb.823</t>
  </si>
  <si>
    <t>PN263</t>
  </si>
  <si>
    <t>138.U.1221</t>
  </si>
  <si>
    <t>155.Oz.3</t>
  </si>
  <si>
    <t>154.U.1256</t>
  </si>
  <si>
    <t>157.Dv.57</t>
  </si>
  <si>
    <t>145.U.1231</t>
  </si>
  <si>
    <t>150.U.1219</t>
  </si>
  <si>
    <t>142.U.1225</t>
  </si>
  <si>
    <t>PN264</t>
  </si>
  <si>
    <t>138.U.1222</t>
  </si>
  <si>
    <t>155.Oz.302</t>
  </si>
  <si>
    <t>154.U.1257</t>
  </si>
  <si>
    <t>157.Dv.63</t>
  </si>
  <si>
    <t>145.U.1232</t>
  </si>
  <si>
    <t>150.U.1267</t>
  </si>
  <si>
    <t>142.U.1226</t>
  </si>
  <si>
    <t>PN265</t>
  </si>
  <si>
    <t>138.U.196</t>
  </si>
  <si>
    <t>155.Oz.347</t>
  </si>
  <si>
    <t>154.U.1258</t>
  </si>
  <si>
    <t>157.Ex.31</t>
  </si>
  <si>
    <t>145.U.1233</t>
  </si>
  <si>
    <t>150.Vw.898</t>
  </si>
  <si>
    <t>142.U.1227</t>
  </si>
  <si>
    <t>PN28</t>
  </si>
  <si>
    <t>138.U.825</t>
  </si>
  <si>
    <t>155.Oz.783</t>
  </si>
  <si>
    <t>154.U.1259</t>
  </si>
  <si>
    <t>157.Ex.32</t>
  </si>
  <si>
    <t>145.U.1234</t>
  </si>
  <si>
    <t>150.Vw.901</t>
  </si>
  <si>
    <t>142.U.824</t>
  </si>
  <si>
    <t>PN48</t>
  </si>
  <si>
    <t>138.Vh.213</t>
  </si>
  <si>
    <t>155.P.251</t>
  </si>
  <si>
    <t>154.U.1260</t>
  </si>
  <si>
    <t>157.Ex.33</t>
  </si>
  <si>
    <t>145.U.1235</t>
  </si>
  <si>
    <t>PN114</t>
  </si>
  <si>
    <t>142.Vh.1223</t>
  </si>
  <si>
    <t>138.Vh.215</t>
  </si>
  <si>
    <t>155.P.303</t>
  </si>
  <si>
    <t>154.U.1261</t>
  </si>
  <si>
    <t>157.Ex.34</t>
  </si>
  <si>
    <t>145.U.1236</t>
  </si>
  <si>
    <t>PN183</t>
  </si>
  <si>
    <t>PN182</t>
  </si>
  <si>
    <t>138.Vw.902</t>
  </si>
  <si>
    <t>155.P.351</t>
  </si>
  <si>
    <t>154.U.1262</t>
  </si>
  <si>
    <t>157.Ex.35</t>
  </si>
  <si>
    <t>145.U.1237</t>
  </si>
  <si>
    <t>PN184</t>
  </si>
  <si>
    <t>PN56</t>
  </si>
  <si>
    <t>138.Vw.903</t>
  </si>
  <si>
    <t>155.P.784</t>
  </si>
  <si>
    <t>154.Vw.895</t>
  </si>
  <si>
    <t>157.Ex.36</t>
  </si>
  <si>
    <t>145.U.1238</t>
  </si>
  <si>
    <t>PN187</t>
  </si>
  <si>
    <t>138.Vw.904</t>
  </si>
  <si>
    <t>155.S.241</t>
  </si>
  <si>
    <t>154.Vw.896</t>
  </si>
  <si>
    <t>157.Gw.469</t>
  </si>
  <si>
    <t>145.U.1239</t>
  </si>
  <si>
    <t>PN189</t>
  </si>
  <si>
    <t>PN284</t>
  </si>
  <si>
    <t>155.S.243</t>
  </si>
  <si>
    <t>PN201</t>
  </si>
  <si>
    <t>157.H.1172</t>
  </si>
  <si>
    <t>145.U.1240</t>
  </si>
  <si>
    <t>PN190</t>
  </si>
  <si>
    <t>PN285</t>
  </si>
  <si>
    <t>155.S.244</t>
  </si>
  <si>
    <t>PN202</t>
  </si>
  <si>
    <t>157.H.1212</t>
  </si>
  <si>
    <t>145.U.1241</t>
  </si>
  <si>
    <t>PN191</t>
  </si>
  <si>
    <t>PN287</t>
  </si>
  <si>
    <t>155.S.283</t>
  </si>
  <si>
    <t>PN203</t>
  </si>
  <si>
    <t>157.H.1316</t>
  </si>
  <si>
    <t>145.U.1242</t>
  </si>
  <si>
    <t>PN288</t>
  </si>
  <si>
    <t>155.S.293</t>
  </si>
  <si>
    <t>PN204</t>
  </si>
  <si>
    <t>157.H.63</t>
  </si>
  <si>
    <t>145.Vh.254</t>
  </si>
  <si>
    <t>PN29</t>
  </si>
  <si>
    <t>155.S.294</t>
  </si>
  <si>
    <t>PN205</t>
  </si>
  <si>
    <t>157.H.64</t>
  </si>
  <si>
    <t>145.Vh.258</t>
  </si>
  <si>
    <t>PN290</t>
  </si>
  <si>
    <t>155.S.340</t>
  </si>
  <si>
    <t>PN206</t>
  </si>
  <si>
    <t>157.H.65</t>
  </si>
  <si>
    <t>145.Vh.333</t>
  </si>
  <si>
    <t>PN292</t>
  </si>
  <si>
    <t>155.S.341</t>
  </si>
  <si>
    <t>PN57</t>
  </si>
  <si>
    <t>157.H.66</t>
  </si>
  <si>
    <t>PN12</t>
  </si>
  <si>
    <t>PN32</t>
  </si>
  <si>
    <t>155.S.642</t>
  </si>
  <si>
    <t>157.H.67</t>
  </si>
  <si>
    <t>PN13</t>
  </si>
  <si>
    <t>PN37</t>
  </si>
  <si>
    <t>155.S.735</t>
  </si>
  <si>
    <t>157.H.68</t>
  </si>
  <si>
    <t>PN132</t>
  </si>
  <si>
    <t>PN38</t>
  </si>
  <si>
    <t>155.S.741</t>
  </si>
  <si>
    <t>157.H.69</t>
  </si>
  <si>
    <t>PN133</t>
  </si>
  <si>
    <t>PN39</t>
  </si>
  <si>
    <t>155.S.742</t>
  </si>
  <si>
    <t>157.H.70</t>
  </si>
  <si>
    <t>PN134</t>
  </si>
  <si>
    <t>PN42</t>
  </si>
  <si>
    <t>155.Tb.746</t>
  </si>
  <si>
    <t>157.H.71</t>
  </si>
  <si>
    <t>PN136</t>
  </si>
  <si>
    <t>155.V.44</t>
  </si>
  <si>
    <t>157.H.72</t>
  </si>
  <si>
    <t>PN138</t>
  </si>
  <si>
    <t>155.V.45</t>
  </si>
  <si>
    <t>157.H.73</t>
  </si>
  <si>
    <t>PN148</t>
  </si>
  <si>
    <t>155.Vh.147</t>
  </si>
  <si>
    <t>157.H.74</t>
  </si>
  <si>
    <t>PN15</t>
  </si>
  <si>
    <t>155.Vh.148</t>
  </si>
  <si>
    <t>157.H.75</t>
  </si>
  <si>
    <t>PN16</t>
  </si>
  <si>
    <t>155.Vh.149</t>
  </si>
  <si>
    <t>157.H.839</t>
  </si>
  <si>
    <t>PN17</t>
  </si>
  <si>
    <t>155.Vh.312</t>
  </si>
  <si>
    <t>157.H.839a</t>
  </si>
  <si>
    <t>PN18</t>
  </si>
  <si>
    <t>PN209</t>
  </si>
  <si>
    <t>157.H.839b</t>
  </si>
  <si>
    <t>PN20</t>
  </si>
  <si>
    <t>PN210</t>
  </si>
  <si>
    <t>157.H.839c</t>
  </si>
  <si>
    <t>PN21</t>
  </si>
  <si>
    <t>PN211</t>
  </si>
  <si>
    <t>157.H.840</t>
  </si>
  <si>
    <t>PN22</t>
  </si>
  <si>
    <t>PN213</t>
  </si>
  <si>
    <t>157.H.874</t>
  </si>
  <si>
    <t>PN23</t>
  </si>
  <si>
    <t>PN214</t>
  </si>
  <si>
    <t>157.Hi.12</t>
  </si>
  <si>
    <t>PN298</t>
  </si>
  <si>
    <t>PN216</t>
  </si>
  <si>
    <t>157.I.302</t>
  </si>
  <si>
    <t>PN299</t>
  </si>
  <si>
    <t>PN53</t>
  </si>
  <si>
    <t>157.I.307</t>
  </si>
  <si>
    <t>PN305</t>
  </si>
  <si>
    <t>157.I.308</t>
  </si>
  <si>
    <t>PN36</t>
  </si>
  <si>
    <t>157.I.309</t>
  </si>
  <si>
    <t>PN86</t>
  </si>
  <si>
    <t>157.I.310</t>
  </si>
  <si>
    <t>PN88</t>
  </si>
  <si>
    <t>157.I.311</t>
  </si>
  <si>
    <t>SPUK1C.SBB.3</t>
  </si>
  <si>
    <t>157.I.312</t>
  </si>
  <si>
    <t>157.I.313</t>
  </si>
  <si>
    <t>157.I.314</t>
  </si>
  <si>
    <t>157.I.315</t>
  </si>
  <si>
    <t>157.I.696</t>
  </si>
  <si>
    <t>157.I.76</t>
  </si>
  <si>
    <t>157.M.412</t>
  </si>
  <si>
    <t>157.M.473</t>
  </si>
  <si>
    <t>157.M.539</t>
  </si>
  <si>
    <t>157.M.545</t>
  </si>
  <si>
    <t>157.M.613</t>
  </si>
  <si>
    <t>157.M.699</t>
  </si>
  <si>
    <t>157.M.706</t>
  </si>
  <si>
    <t>157.M.707</t>
  </si>
  <si>
    <t>157.M.708</t>
  </si>
  <si>
    <t>157.M.709</t>
  </si>
  <si>
    <t>157.M.710</t>
  </si>
  <si>
    <t>157.Mo.45</t>
  </si>
  <si>
    <t>157.Mo.48</t>
  </si>
  <si>
    <t>157.Mo.49</t>
  </si>
  <si>
    <t>157.O.72</t>
  </si>
  <si>
    <t>157.O.73</t>
  </si>
  <si>
    <t>157.O.74</t>
  </si>
  <si>
    <t>157.Op.1201</t>
  </si>
  <si>
    <t>157.Ow.11</t>
  </si>
  <si>
    <t>157.Ow.12</t>
  </si>
  <si>
    <t>157.Ow.1321</t>
  </si>
  <si>
    <t>157.Ow.1322</t>
  </si>
  <si>
    <t>157.Oz.1063</t>
  </si>
  <si>
    <t>157.Oz.1064</t>
  </si>
  <si>
    <t>157.Oz.1065</t>
  </si>
  <si>
    <t>157.Oz.1205</t>
  </si>
  <si>
    <t>157.Oz.1219</t>
  </si>
  <si>
    <t>157.Oz.1220</t>
  </si>
  <si>
    <t>157.Oz.1222</t>
  </si>
  <si>
    <t>157.Oz.1223</t>
  </si>
  <si>
    <t>157.Oz.1227</t>
  </si>
  <si>
    <t>157.Oz.1228</t>
  </si>
  <si>
    <t>157.Oz.1232</t>
  </si>
  <si>
    <t>157.Oz.1233</t>
  </si>
  <si>
    <t>157.Oz.1235</t>
  </si>
  <si>
    <t>157.Oz.1236</t>
  </si>
  <si>
    <t>157.Oz.1237</t>
  </si>
  <si>
    <t>157.Oz.1238</t>
  </si>
  <si>
    <t>157.Oz.1240</t>
  </si>
  <si>
    <t>157.Oz.1241</t>
  </si>
  <si>
    <t>157.Oz.1242</t>
  </si>
  <si>
    <t>157.Oz.1243</t>
  </si>
  <si>
    <t>157.Oz.1244</t>
  </si>
  <si>
    <t>157.Oz.1245</t>
  </si>
  <si>
    <t>157.Oz.1246</t>
  </si>
  <si>
    <t>157.Oz.1349</t>
  </si>
  <si>
    <t>157.Oz.1350</t>
  </si>
  <si>
    <t>157.Oz.415</t>
  </si>
  <si>
    <t>157.Oz.417</t>
  </si>
  <si>
    <t>157.Oz.419</t>
  </si>
  <si>
    <t>157.Oz.476</t>
  </si>
  <si>
    <t>157.Oz.477</t>
  </si>
  <si>
    <t>157.Oz.480</t>
  </si>
  <si>
    <t>157.Oz.52</t>
  </si>
  <si>
    <t>157.Oz.53</t>
  </si>
  <si>
    <t>157.Oz.54</t>
  </si>
  <si>
    <t>157.Oz.548</t>
  </si>
  <si>
    <t>157.Oz.55</t>
  </si>
  <si>
    <t>157.Oz.551</t>
  </si>
  <si>
    <t>157.Oz.58</t>
  </si>
  <si>
    <t>157.Oz.620</t>
  </si>
  <si>
    <t>157.Oz.621</t>
  </si>
  <si>
    <t>157.Oz.622</t>
  </si>
  <si>
    <t>157.Oz.623</t>
  </si>
  <si>
    <t>157.Oz.665</t>
  </si>
  <si>
    <t>157.Oz.847</t>
  </si>
  <si>
    <t>157.Oz.849</t>
  </si>
  <si>
    <t>157.Oz.850</t>
  </si>
  <si>
    <t>157.Oz.851</t>
  </si>
  <si>
    <t>157.Oz.887</t>
  </si>
  <si>
    <t>157.Oz.888</t>
  </si>
  <si>
    <t>157.Oz.889</t>
  </si>
  <si>
    <t>157.Oz.891</t>
  </si>
  <si>
    <t>157.Oz.907</t>
  </si>
  <si>
    <t>157.P.420</t>
  </si>
  <si>
    <t>157.P.478</t>
  </si>
  <si>
    <t>157.P.552</t>
  </si>
  <si>
    <t>157.R.1210</t>
  </si>
  <si>
    <t>157.S.403</t>
  </si>
  <si>
    <t>157.S.43</t>
  </si>
  <si>
    <t>157.S.529</t>
  </si>
  <si>
    <t>157.S.604</t>
  </si>
  <si>
    <t>157.S.605</t>
  </si>
  <si>
    <t>157.S.620</t>
  </si>
  <si>
    <t>157.S.621</t>
  </si>
  <si>
    <t>157.S.622</t>
  </si>
  <si>
    <t>157.Tb.406</t>
  </si>
  <si>
    <t>157.Tr.523</t>
  </si>
  <si>
    <t>157.U.1263</t>
  </si>
  <si>
    <t>157.U.1264</t>
  </si>
  <si>
    <t>157.U.1265</t>
  </si>
  <si>
    <t>157.U.424</t>
  </si>
  <si>
    <t>157.U.481</t>
  </si>
  <si>
    <t>157.U.559</t>
  </si>
  <si>
    <t>157.U.630</t>
  </si>
  <si>
    <t>157.U.892</t>
  </si>
  <si>
    <t>157.U.895</t>
  </si>
  <si>
    <t>157.U.897</t>
  </si>
  <si>
    <t>157.V.564</t>
  </si>
  <si>
    <t>157.V.569</t>
  </si>
  <si>
    <t>157.V.570</t>
  </si>
  <si>
    <t>157.V.571</t>
  </si>
  <si>
    <t>157.V.573</t>
  </si>
  <si>
    <t>157.Vw.24</t>
  </si>
  <si>
    <t>PN120</t>
  </si>
  <si>
    <t>PN122</t>
  </si>
  <si>
    <t>PN226</t>
  </si>
  <si>
    <t>PN228</t>
  </si>
  <si>
    <t>PN229</t>
  </si>
  <si>
    <t>PN230</t>
  </si>
  <si>
    <t>PN231</t>
  </si>
  <si>
    <t>PN232</t>
  </si>
  <si>
    <t>PN233</t>
  </si>
  <si>
    <t>PN234</t>
  </si>
  <si>
    <t>PN235</t>
  </si>
  <si>
    <t>PN236</t>
  </si>
  <si>
    <t>PN237</t>
  </si>
  <si>
    <t>PN239</t>
  </si>
  <si>
    <t>PN240</t>
  </si>
  <si>
    <t>PN241</t>
  </si>
  <si>
    <t>PN242</t>
  </si>
  <si>
    <t>PN243</t>
  </si>
  <si>
    <t>PN244</t>
  </si>
  <si>
    <t>PN245</t>
  </si>
  <si>
    <t>PN246</t>
  </si>
  <si>
    <t>PN247</t>
  </si>
  <si>
    <t>PN248</t>
  </si>
  <si>
    <t>PN249</t>
  </si>
  <si>
    <t>PN253</t>
  </si>
  <si>
    <t>PN43</t>
  </si>
  <si>
    <t>PN44</t>
  </si>
  <si>
    <t>PN45</t>
  </si>
  <si>
    <t>PN47</t>
  </si>
  <si>
    <t>Nr</t>
  </si>
  <si>
    <t>Idnr</t>
  </si>
  <si>
    <t>Naam gebied</t>
  </si>
  <si>
    <t>Binnen of buiten N2000?</t>
  </si>
  <si>
    <t>Korte omschrijving maatregel</t>
  </si>
  <si>
    <t>Spuk2 Categorie</t>
  </si>
  <si>
    <t>habitat</t>
  </si>
  <si>
    <t>VHR soort</t>
  </si>
  <si>
    <t>Doel</t>
  </si>
  <si>
    <t>Oppervlakte</t>
  </si>
  <si>
    <t>St Jansberg</t>
  </si>
  <si>
    <r>
      <t>Herstel watersysteem (</t>
    </r>
    <r>
      <rPr>
        <b/>
        <sz val="11"/>
        <rFont val="Arial"/>
        <family val="2"/>
      </rPr>
      <t>kwaliteit</t>
    </r>
    <r>
      <rPr>
        <sz val="11"/>
        <rFont val="Arial"/>
        <family val="2"/>
      </rPr>
      <t>): Verbeteren (grond)waterkwaliteit, beperken uitspoeling voedingsstoffen, beperken gewasbeschermingsmiddelen, extensivering grondgebruik</t>
    </r>
  </si>
  <si>
    <r>
      <t xml:space="preserve">Aanleg bos of natuur ter realisatie van </t>
    </r>
    <r>
      <rPr>
        <b/>
        <sz val="11"/>
        <rFont val="Arial"/>
        <family val="2"/>
      </rPr>
      <t>extra areaal</t>
    </r>
    <r>
      <rPr>
        <sz val="11"/>
        <rFont val="Arial"/>
        <family val="2"/>
      </rPr>
      <t xml:space="preserve"> N-gevoelig habitattypen of leefgebied van soorten, of als buffering van habitats of leefgebied </t>
    </r>
    <r>
      <rPr>
        <b/>
        <sz val="11"/>
        <rFont val="Arial"/>
        <family val="2"/>
      </rPr>
      <t>buiten NNN</t>
    </r>
  </si>
  <si>
    <r>
      <t xml:space="preserve">Aanleg bos of natuur </t>
    </r>
    <r>
      <rPr>
        <b/>
        <sz val="11"/>
        <rFont val="Arial"/>
        <family val="2"/>
      </rPr>
      <t>binnen NNN</t>
    </r>
    <r>
      <rPr>
        <sz val="11"/>
        <rFont val="Arial"/>
        <family val="2"/>
      </rPr>
      <t xml:space="preserve">, </t>
    </r>
    <r>
      <rPr>
        <b/>
        <sz val="11"/>
        <rFont val="Arial"/>
        <family val="2"/>
      </rPr>
      <t>niet zijnde ontwikkelopgave</t>
    </r>
    <r>
      <rPr>
        <sz val="11"/>
        <rFont val="Arial"/>
        <family val="2"/>
      </rPr>
      <t>, als extra areaal N-gevoelig habitat of leefgebied of buffering (C2)</t>
    </r>
  </si>
  <si>
    <r>
      <rPr>
        <b/>
        <sz val="11"/>
        <rFont val="Arial"/>
        <family val="2"/>
      </rPr>
      <t>Gedeeltelijke afwaardering</t>
    </r>
    <r>
      <rPr>
        <sz val="11"/>
        <rFont val="Arial"/>
        <family val="2"/>
      </rPr>
      <t xml:space="preserve"> tbv extensivering van grondgebruik tbv buffering van N2000</t>
    </r>
  </si>
  <si>
    <r>
      <rPr>
        <b/>
        <sz val="11"/>
        <rFont val="Arial"/>
        <family val="2"/>
      </rPr>
      <t>(Herstel-)inrichting van bestaande natuur</t>
    </r>
    <r>
      <rPr>
        <sz val="11"/>
        <rFont val="Arial"/>
        <family val="2"/>
      </rPr>
      <t xml:space="preserve"> tbv  voorkomen van verslechtering, of realisatie van hoogwaardiger habitattype of leefgebied. In N2000 of de aangrenzende NNN-delen. Incl bestrijden exoten. </t>
    </r>
  </si>
  <si>
    <r>
      <rPr>
        <b/>
        <sz val="11"/>
        <rFont val="Arial"/>
        <family val="2"/>
      </rPr>
      <t>Verbeteren bodem</t>
    </r>
    <r>
      <rPr>
        <sz val="11"/>
        <rFont val="Arial"/>
        <family val="2"/>
      </rPr>
      <t xml:space="preserve"> (pH, mineralenbalans etc) in N2000 van bossen, inbrengen van boomsoorten ten behoeve van kwaliteitsverbetering en strooiselverbetering </t>
    </r>
  </si>
  <si>
    <r>
      <rPr>
        <b/>
        <sz val="11"/>
        <rFont val="Arial"/>
        <family val="2"/>
      </rPr>
      <t>Onderzoekspakket</t>
    </r>
    <r>
      <rPr>
        <sz val="11"/>
        <rFont val="Arial"/>
        <family val="2"/>
      </rPr>
      <t xml:space="preserve"> n.a.v. NDA; Systeemherstel, LESA of onderzoek tbv maatregelen</t>
    </r>
  </si>
  <si>
    <t>Zelderse Driessen</t>
  </si>
  <si>
    <r>
      <t>Herstel watersysteem (</t>
    </r>
    <r>
      <rPr>
        <b/>
        <sz val="11"/>
        <rFont val="Arial"/>
        <family val="2"/>
      </rPr>
      <t>kwantiteit</t>
    </r>
    <r>
      <rPr>
        <sz val="11"/>
        <rFont val="Arial"/>
        <family val="2"/>
      </rPr>
      <t>): Verhogen (grond)waterstanden, vasthouden water, waterpeil beken/waterlopen aanpassen, verminderen onttrekkingen, verbeteren inzijging, extensivering grondgebruik, nemen technische maatregelen, afwaardering agv vernatting</t>
    </r>
  </si>
  <si>
    <r>
      <t xml:space="preserve">Tijdelijke </t>
    </r>
    <r>
      <rPr>
        <b/>
        <sz val="11"/>
        <rFont val="Arial"/>
        <family val="2"/>
      </rPr>
      <t>intensivering beheer</t>
    </r>
    <r>
      <rPr>
        <sz val="11"/>
        <rFont val="Arial"/>
        <family val="2"/>
      </rPr>
      <t xml:space="preserve"> (bovenop SNL-vereisten) tot uiterlijk 2032</t>
    </r>
  </si>
  <si>
    <t>DeurnsePeel/Mariapeel</t>
  </si>
  <si>
    <r>
      <t xml:space="preserve">Creëren van natuurlijke of kunstmatige </t>
    </r>
    <r>
      <rPr>
        <b/>
        <sz val="11"/>
        <rFont val="Arial"/>
        <family val="2"/>
      </rPr>
      <t>verbindingen</t>
    </r>
    <r>
      <rPr>
        <sz val="11"/>
        <rFont val="Arial"/>
        <family val="2"/>
      </rPr>
      <t xml:space="preserve"> tussen gebieden en/of populaties en aanleg GBDA nabij N2000</t>
    </r>
  </si>
  <si>
    <t>GrootePeel</t>
  </si>
  <si>
    <r>
      <t xml:space="preserve">Aanpak overige </t>
    </r>
    <r>
      <rPr>
        <b/>
        <sz val="11"/>
        <rFont val="Arial"/>
        <family val="2"/>
      </rPr>
      <t>locale drukfactoren</t>
    </r>
    <r>
      <rPr>
        <sz val="11"/>
        <rFont val="Arial"/>
        <family val="2"/>
      </rPr>
      <t xml:space="preserve"> (bv Recreatiedruk, eutrofiering door ganzen) </t>
    </r>
  </si>
  <si>
    <t>Sarsven en de Banen</t>
  </si>
  <si>
    <t>Weerter en Budelerbergen</t>
  </si>
  <si>
    <t>Bunder- en elsloerbos</t>
  </si>
  <si>
    <r>
      <rPr>
        <b/>
        <sz val="11"/>
        <rFont val="Arial"/>
        <family val="2"/>
      </rPr>
      <t>Vasthouden</t>
    </r>
    <r>
      <rPr>
        <sz val="11"/>
        <rFont val="Arial"/>
        <family val="2"/>
      </rPr>
      <t xml:space="preserve"> water ter voorkoming van run off of inspoeling</t>
    </r>
  </si>
  <si>
    <t>Bemelerberg en schiepersberg</t>
  </si>
  <si>
    <t>St. Pietersberg</t>
  </si>
  <si>
    <t>Noorbeemden en Hoogbos</t>
  </si>
  <si>
    <t>Beegderheide e.o.</t>
  </si>
  <si>
    <t>Weerter- en Budelerbergen &amp; Ringselven</t>
  </si>
  <si>
    <t>Ingrijpen soorten samenstelling</t>
  </si>
  <si>
    <t>H9120</t>
  </si>
  <si>
    <t>(leeg)</t>
  </si>
  <si>
    <t>Verhogen pH; verbeteren bosstructuur;  gunstiger milieu voor bosplanten</t>
  </si>
  <si>
    <t>Extra begrazing</t>
  </si>
  <si>
    <t>H4010A</t>
  </si>
  <si>
    <t>Tegengaan effecten van constante overbelasting met stikstof</t>
  </si>
  <si>
    <t>H4030</t>
  </si>
  <si>
    <t>Drukbegrazing leefgebied laurabossen</t>
  </si>
  <si>
    <t>A276</t>
  </si>
  <si>
    <t>Verbeteren structuurvariatie; beperken vergrassing</t>
  </si>
  <si>
    <t>Kappen bos in catchment vennen</t>
  </si>
  <si>
    <t>H3130</t>
  </si>
  <si>
    <t>Tegengaan van invang nutrienten</t>
  </si>
  <si>
    <t>Gefaseerd kappen bos</t>
  </si>
  <si>
    <t>A246</t>
  </si>
  <si>
    <t>Beheer leefgebied</t>
  </si>
  <si>
    <t>A224</t>
  </si>
  <si>
    <t>138.C.11</t>
  </si>
  <si>
    <t>informatievoorziening</t>
  </si>
  <si>
    <t>naamsbekendheid</t>
  </si>
  <si>
    <t>138.C.12</t>
  </si>
  <si>
    <t>informatie(borden) bij uitvoering</t>
  </si>
  <si>
    <t>verhogen draagvlak</t>
  </si>
  <si>
    <t>138.C.13</t>
  </si>
  <si>
    <t>voorlichting/educatie</t>
  </si>
  <si>
    <t>benutten lokale expertise</t>
  </si>
  <si>
    <t>Verwijderen Watercrassula in de zure vennen</t>
  </si>
  <si>
    <t>Behoud Zure vennen</t>
  </si>
  <si>
    <t>138.Dv.45</t>
  </si>
  <si>
    <t xml:space="preserve">Tungelroyse Beek de Aziatische modderkruiper, wegvangen </t>
  </si>
  <si>
    <t>H1149</t>
  </si>
  <si>
    <t>Behoud Kleine modderkruiper</t>
  </si>
  <si>
    <t>Afdammen watergangen en rabatten, strooisel verwijderen en oeverzones vrijstellen van bosopslag</t>
  </si>
  <si>
    <t>H91D0*</t>
  </si>
  <si>
    <t>Tegengaan verdroging</t>
  </si>
  <si>
    <t>Omvormen klassieke drainage naar geavanceerd peilbeheer rond weerterbos</t>
  </si>
  <si>
    <t>Tegengaan verdroging; afname stikstofvoorraad</t>
  </si>
  <si>
    <t>Herinrichten oude graaf</t>
  </si>
  <si>
    <t>Verondiepen delen Boeketlossing</t>
  </si>
  <si>
    <t>Afleiden drainage water</t>
  </si>
  <si>
    <t>H3130; H7210* ; H91D0* </t>
  </si>
  <si>
    <t>Waterkwaliteit</t>
  </si>
  <si>
    <t>Afwaardering bosgrond door vernatting</t>
  </si>
  <si>
    <t>H3130;H91D0*</t>
  </si>
  <si>
    <t>Dempen/dichten Beauchamlossing</t>
  </si>
  <si>
    <t>Aanpassen Natuurbeheerplan</t>
  </si>
  <si>
    <t>Afkoppelen oude graaf van watersysteem</t>
  </si>
  <si>
    <t>Bestrijding verdroging en herstel natuurlijke waterhuishouding</t>
  </si>
  <si>
    <t>Controleren en herstellen lekkende dijken rond kruispeel</t>
  </si>
  <si>
    <t>Hoge en stabiele waterstanden; herstel aanvoer van lokaal grondwater (CO2)</t>
  </si>
  <si>
    <t>Verhogen waterpeil door peilbeheer nabij weerterbos en bij kruispeel en de ringselven</t>
  </si>
  <si>
    <t>Verhogen waterpeil; grondverwerving natschade</t>
  </si>
  <si>
    <t>Verhogen waterpeil door peilbeheer nabij kruispeel en de hoort</t>
  </si>
  <si>
    <t>H7210*</t>
  </si>
  <si>
    <t>Maaien en afvoeren</t>
  </si>
  <si>
    <t>H6410</t>
  </si>
  <si>
    <t>Tegengaan effecten stikstofophoping, afvoer nutriënten</t>
  </si>
  <si>
    <t>Maaien oeverzones van de vennen</t>
  </si>
  <si>
    <t>Tegengaan verlanding en versnelde successie</t>
  </si>
  <si>
    <t>Maaibeheer</t>
  </si>
  <si>
    <t>138.Mo.51</t>
  </si>
  <si>
    <t>Monitoring Fauna Boomlleeuwerik</t>
  </si>
  <si>
    <t>Trendbepaling</t>
  </si>
  <si>
    <t>138.Mo.52</t>
  </si>
  <si>
    <t>Monitoring Fauna Klein modderkruiper</t>
  </si>
  <si>
    <t>Bosomvorming naar heide</t>
  </si>
  <si>
    <t>A224;A246;A276</t>
  </si>
  <si>
    <t>Behoud structuur leefgebied; verbindende corridors</t>
  </si>
  <si>
    <t>Plaatsen OGOR-meetnet peilbuis Loozerheide</t>
  </si>
  <si>
    <t>Uitbreiding hydrologisch OGOR-meetnet met een peilbuis in de herstelde vennen in de Loozerheide</t>
  </si>
  <si>
    <t>Hydrologische systeemanalyse ringselven en kruispeel (onderzoek)</t>
  </si>
  <si>
    <t>H3130;H7210*;H91D0*</t>
  </si>
  <si>
    <t>Uitwerken hydrologische herstelmaatregelen</t>
  </si>
  <si>
    <t>138.Oz.193</t>
  </si>
  <si>
    <t>Hydrologisch onderzoek naar de effecten van beregening</t>
  </si>
  <si>
    <t>H9999</t>
  </si>
  <si>
    <t>Visievorming en uitwerken maatregelen Vloedlossing, Boeketlossing en Rosveldlossing</t>
  </si>
  <si>
    <t>Hoogveenbossen: verdieping systeemanalyse omgeving den Hoort en Weerterbos (Limburg)</t>
  </si>
  <si>
    <t>Hoogveenbossen: verdieping systeemanalyse omgeving den Hoort en Weerterbos (Brabant)</t>
  </si>
  <si>
    <t>H91D10</t>
  </si>
  <si>
    <t>Verkennend onderzoek om het fabriekswater en natuurwater te scheiden (Tungelroyse beek)</t>
  </si>
  <si>
    <t>Vlakdekkende territoriumkartering Boomleeuwerik</t>
  </si>
  <si>
    <t>Bepalen trend en populatieschommelingen vroegtijdig kunnen signaleren</t>
  </si>
  <si>
    <t>Onderzoek verspreiding kamsalamander ringselven</t>
  </si>
  <si>
    <t>H1166</t>
  </si>
  <si>
    <t>Populatieomvang, verspreiding en leefgebied in beeld krijgen</t>
  </si>
  <si>
    <t>Plaggen oeverzones van de vennen</t>
  </si>
  <si>
    <t>Verwijderen voedingstoffen; tegengaan verlanding en versnelde successie</t>
  </si>
  <si>
    <t>Dunning/verwijderen van bosopslag</t>
  </si>
  <si>
    <t>Verwijdering voedingstoffen en verlaging invang stikstof</t>
  </si>
  <si>
    <t>Verwijderen boomopslag</t>
  </si>
  <si>
    <t>A224;A246</t>
  </si>
  <si>
    <t>Tegengaan successie; behoud stuifzandlandschap</t>
  </si>
  <si>
    <t>Verbossing terugdringen; klonale uitbreiding stimuleren</t>
  </si>
  <si>
    <t>Uitbreiding areaal voor behoud habitattype</t>
  </si>
  <si>
    <t>Herstellen van gedegradeerde hoogveenbossen</t>
  </si>
  <si>
    <t>Herstellen van voormalige vennen</t>
  </si>
  <si>
    <t>Tegengaan isolatie en herstel verlanding</t>
  </si>
  <si>
    <t>Herstellen galigaanmoeras op kansrijke plekken loozerheide/ kempenweg</t>
  </si>
  <si>
    <t>Wegkwijnende Galigaanvegetaties herstellen; verdroging en verbossing bestrijden</t>
  </si>
  <si>
    <t>Venherstel door gefaseerd slib en opslag verwijderen</t>
  </si>
  <si>
    <t>Verwijdering voedingsstoffen</t>
  </si>
  <si>
    <t>Verwijderen verontreinigd slib</t>
  </si>
  <si>
    <t>Vervuild slib uit ecosysteem halen</t>
  </si>
  <si>
    <t>Deurnsche Peel &amp; Mariapeel</t>
  </si>
  <si>
    <t>begrazen, kleischalig maaien en kleinschalig plaggen</t>
  </si>
  <si>
    <t>verwerven EHS in randzone DP, MP, GP  tbv maximale peilopzet</t>
  </si>
  <si>
    <t>H7110A;H7120</t>
  </si>
  <si>
    <t>periodiek berkenopslag verwijderen</t>
  </si>
  <si>
    <t>begrazen, kleinschalig maaien op de relatief drogere delen, chemische bestrijding</t>
  </si>
  <si>
    <t>H7120</t>
  </si>
  <si>
    <t>inrichten nieuwe begrazingseenheden</t>
  </si>
  <si>
    <t>periodiek berkenopslag verwijderen en functioneel verwijderen tbv trosbosbes verwijderen</t>
  </si>
  <si>
    <t>Uitvoeren systeemanalyse  Groote Peel en Deurnsche Peel resulterend in uitvoeringsmodules</t>
  </si>
  <si>
    <t>H4030;H7110A*;H7120</t>
  </si>
  <si>
    <t>Uitvoeren systeemanalyse Heitrakse Peel, Zinkske en  Groote Peel ten oosten van de provinciale weg resulterend in uitvoeringsmodules</t>
  </si>
  <si>
    <t>Sint Jansberg</t>
  </si>
  <si>
    <t>Uitvoeren maatregelen tegen runoff (oude omschrijving: Aanleg bufferzone langs bovenrand stuwwal )</t>
  </si>
  <si>
    <t>Tegengaan erosie en inspoeling en bufferwerking tegen negatieve externe invloeden</t>
  </si>
  <si>
    <t>Aanplant boomsoorten met goed verteerbaar strooisel</t>
  </si>
  <si>
    <t>Tegengaan verzuring en ophoping strooisel</t>
  </si>
  <si>
    <t>142.Ab.1315</t>
  </si>
  <si>
    <t xml:space="preserve">Aanleggen broedstoven </t>
  </si>
  <si>
    <t>H1083</t>
  </si>
  <si>
    <t>Beperken ganzenpopulatie geuldert</t>
  </si>
  <si>
    <t>Tegengaan eutrofiering habitat</t>
  </si>
  <si>
    <t xml:space="preserve">Vrijzetten jonge aanplant door maaien </t>
  </si>
  <si>
    <t>Verhogen pH; verbeteren bosstructuur,  gunstiger milieu voor bosplanten</t>
  </si>
  <si>
    <t xml:space="preserve">creëren dood hout </t>
  </si>
  <si>
    <t xml:space="preserve">Geuldert-1: eens in de drie jaar wilgen dunnen </t>
  </si>
  <si>
    <t>H1016</t>
  </si>
  <si>
    <t>verbetering kwaliteit</t>
  </si>
  <si>
    <t xml:space="preserve">Geuldert-2: bos nee openmaken door verwijderen berken </t>
  </si>
  <si>
    <t xml:space="preserve">Geuldert-5: kronendak openmaken </t>
  </si>
  <si>
    <t xml:space="preserve">Geuldert-5: tuinafval verwijderen en voorlichting door terreinbeheerder om storten te voorkomen </t>
  </si>
  <si>
    <t>Aanvullend verwijderen verjongen Amerikaase eik uit zaakbank na kap</t>
  </si>
  <si>
    <t>Verwijderen/ kappen amerikaanse eiken</t>
  </si>
  <si>
    <t>Tegengaan verzuring en stimuleren kenmerkende soorten</t>
  </si>
  <si>
    <t>Bamboe bestrijden</t>
  </si>
  <si>
    <t>H91E0C*;H7210*;H91D0*</t>
  </si>
  <si>
    <t xml:space="preserve">Verbeteren kwaliteit en voorkomen schade waterhuishouding </t>
  </si>
  <si>
    <t>Herstellen verdeelwerk (groene water/ mookse molenbeek)</t>
  </si>
  <si>
    <t>H91E0C*</t>
  </si>
  <si>
    <t>Basenverzadiging; denitrificatie</t>
  </si>
  <si>
    <t>Opschonen brongebied Mookse molenbeek</t>
  </si>
  <si>
    <t>Verwijderen nutrienten en verbeteren brongebied</t>
  </si>
  <si>
    <t>Peil opzetten (dmv natuurlijke barrieres)</t>
  </si>
  <si>
    <t xml:space="preserve">Plaatsen nieuwe GGOR peilbuis in het hoogveenbos in de Diepen </t>
  </si>
  <si>
    <t>Monitoring kwaliteit</t>
  </si>
  <si>
    <t>Opheffen detailontwatering</t>
  </si>
  <si>
    <t>H7210*;H91E0C*</t>
  </si>
  <si>
    <t>Plaatsen kwelscherm (fase 1)</t>
  </si>
  <si>
    <t>Verbeteren biotische en abiotische omstandigheden</t>
  </si>
  <si>
    <t>Plaatsen gronddam</t>
  </si>
  <si>
    <t>Versnelde afwatering op Geuldertlossing beperken</t>
  </si>
  <si>
    <t>Opschonen brongebied Helbeek</t>
  </si>
  <si>
    <t>Stimuleren kwelstroom en verwijderen nutrienten; tegengaan verzuring</t>
  </si>
  <si>
    <t>hydrologie en (her-)inrichting</t>
  </si>
  <si>
    <t>Plaatsen kwelscherm (fase 2)</t>
  </si>
  <si>
    <t xml:space="preserve">DrieVijvers-1: jaarlijks om moeraszegge heen maaien </t>
  </si>
  <si>
    <t>uitbreiding leefgebied</t>
  </si>
  <si>
    <t>142.M.1316</t>
  </si>
  <si>
    <t xml:space="preserve">Extra maaien om broedstoven vrij te houden </t>
  </si>
  <si>
    <t>142.M.1319</t>
  </si>
  <si>
    <t xml:space="preserve">Afspraken over maaien bermen </t>
  </si>
  <si>
    <t>Monitoring van de populatie Zeggekorfslak</t>
  </si>
  <si>
    <t>Informatie over de staat van instandhouding en omvang van de populatie zeggekorfslak</t>
  </si>
  <si>
    <t>142.Mo.54</t>
  </si>
  <si>
    <t>Monitoring van de populatie vliegend hert</t>
  </si>
  <si>
    <t>Informatie over de staat van instandhouding en omvang van de populatie Vliegend Hert</t>
  </si>
  <si>
    <t>Niets doen</t>
  </si>
  <si>
    <t>Ontwikkelen oud bos, dood hout, heterogeniteit</t>
  </si>
  <si>
    <t>Omvormen bos door langjarig kleinschalig dunningsregime</t>
  </si>
  <si>
    <t>Afvoer nutrienten, verbeteren lichtklimaat en verhogen dynamiek</t>
  </si>
  <si>
    <t>Omvormen naaldbos naar jonge fase beuken-eikenbos</t>
  </si>
  <si>
    <t>Verhogen pH; gunstiger milieu voor bosplanten</t>
  </si>
  <si>
    <t>142.Ow.1318</t>
  </si>
  <si>
    <t xml:space="preserve">Inrichten maisakker als leefgebied na beëindiging pacht </t>
  </si>
  <si>
    <t>Ontwikkelen van boszomen</t>
  </si>
  <si>
    <t>Vergroten variatie; verhogen dynamiek; stimuleren bossoorten</t>
  </si>
  <si>
    <t>Tussentijdse ontwikkeling Verloren hoek vaststellen</t>
  </si>
  <si>
    <t>Kieming en ontwikkeling van galigaanvegetaties vaststellen</t>
  </si>
  <si>
    <t>Onderzoek naar methode voor bestrijding bamboe</t>
  </si>
  <si>
    <t>Kennis nodig voor effectie bestijding bamboe</t>
  </si>
  <si>
    <t xml:space="preserve">Ontwikkelen monitoringsprotocol. Zie par 5.2 </t>
  </si>
  <si>
    <t>142.Oz.1317</t>
  </si>
  <si>
    <t>Plan van aanpak leefgebied Reichswald in samenspraak met Forstamt :</t>
  </si>
  <si>
    <t>142.Oz.1320</t>
  </si>
  <si>
    <t xml:space="preserve">Onderzoek naar doodsoorzaken vliegend hert op Grensweg en Holle weg, Milsbeek </t>
  </si>
  <si>
    <t>142.Oz.1321</t>
  </si>
  <si>
    <t>Onderzoek naar actuele verspreiding zeggekorfslak</t>
  </si>
  <si>
    <t>Actuele verspreiding Zeggekorfslak in beeld brengen</t>
  </si>
  <si>
    <t>Geohydrologisch onderzoek nitraatbelasting inzijggebied</t>
  </si>
  <si>
    <t>Inzijggebied kwel in kaart brengen en maatregelen uitwerken om de grondwaterkwaliteit te verbeteren</t>
  </si>
  <si>
    <t>Uitvoeren integraal onderzoek naar standplaatscondities galigaan, inclusief ontwikkelen monitoringsprotocol (142.Oz.822)
Onderzoek slibophoping en invloed daarvan op eutrofiering</t>
  </si>
  <si>
    <t>H7210</t>
  </si>
  <si>
    <t>Vaststellen of er veel slibophoping is en of dit effect heeft op de kwaliteit van het habitattype</t>
  </si>
  <si>
    <t>Onderzoek vorm, maat en functionaliteit bufferstroken</t>
  </si>
  <si>
    <t>H9120; H91E0C</t>
  </si>
  <si>
    <t>Optimaliseren van de buffers</t>
  </si>
  <si>
    <t>Lokaal ringen van bomen</t>
  </si>
  <si>
    <t>Verbeteren bosstructuur</t>
  </si>
  <si>
    <t>Terugzetten struweel en bos</t>
  </si>
  <si>
    <t>Afvoer nutrienten; verruiging tegengaan</t>
  </si>
  <si>
    <t>Verwijderen bosopslag</t>
  </si>
  <si>
    <t>Stopzetten nitraatuitspoeling</t>
  </si>
  <si>
    <t>Vermesting tegengaan en verbeteren grondwaterkwaliteit</t>
  </si>
  <si>
    <t>Terugdringen nitraatuitspoeling</t>
  </si>
  <si>
    <t>Tegengaan vermesting</t>
  </si>
  <si>
    <t>Zaden galigaan opbrengen in verloren hoek</t>
  </si>
  <si>
    <t>Robuuster maken habitattype</t>
  </si>
  <si>
    <t>142.V.1314</t>
  </si>
  <si>
    <t xml:space="preserve">Verbinden voortplantingslocaties door bosrandbeheer </t>
  </si>
  <si>
    <t>Opschonen drie vijvers en instellen peilbeheer</t>
  </si>
  <si>
    <t>Verwijderen nutrienten en verbeteren natuurlijke hydrologie</t>
  </si>
  <si>
    <t>Zeldersche Driessen</t>
  </si>
  <si>
    <t>Drukbegrazing met paarden en/of schapen</t>
  </si>
  <si>
    <t>H6120*</t>
  </si>
  <si>
    <t>Dynamiek vergroten en pionierkarakter stimuleren</t>
  </si>
  <si>
    <t>Groepenkap of middenbosbeheer en strooisel verwijderen</t>
  </si>
  <si>
    <t>Afvoer voedingsstoffen en structuurbetering</t>
  </si>
  <si>
    <t>Omvormen naaldbos en verwijderen strooisel</t>
  </si>
  <si>
    <t>Duurzaam garanderen van de verschillende ontwikkelingsstadia van het bostype</t>
  </si>
  <si>
    <t>Selectieve houtkap en strooiselroof</t>
  </si>
  <si>
    <t>H91F0</t>
  </si>
  <si>
    <t>dynamiek; structuur verbeteren met verschillende ontwikkelingsstadia</t>
  </si>
  <si>
    <t>Uitrasteren grasland aangrenzend aan hardhoutooibos om spontane bosvorming te stimuleren ofwel aanplant</t>
  </si>
  <si>
    <t>Bosvorming; versterking robuustheid</t>
  </si>
  <si>
    <t>kleinschalig plaggen</t>
  </si>
  <si>
    <t>Experimenteel lokaal kunstmatig bekalken</t>
  </si>
  <si>
    <t>Aanvoer van basen; tegengaan verzuring</t>
  </si>
  <si>
    <t>Verlenging bestaande geul</t>
  </si>
  <si>
    <t>Versterken robuustheid habitat</t>
  </si>
  <si>
    <t>Uitmijnen recent verworven akkers en graslanden</t>
  </si>
  <si>
    <t>Robuustheid versterken; abiotiek verbeteren</t>
  </si>
  <si>
    <t>Aanvoeren rivierzand</t>
  </si>
  <si>
    <t>Versterken robuustheid</t>
  </si>
  <si>
    <t>Zadenrijk hooi en plaggen uitrijden</t>
  </si>
  <si>
    <t>Bevorderen kolonisatie en versterken robuustheid</t>
  </si>
  <si>
    <t>Bosrand open maken en evt strooisel verwijderen</t>
  </si>
  <si>
    <t>H6430C</t>
  </si>
  <si>
    <t>Terugzetten successie</t>
  </si>
  <si>
    <t>Onderzoek naar verzuring bosbodem</t>
  </si>
  <si>
    <t>Mate van verzuring in Zeldersche Driessen vaststellen; uitwerken eventuele maatregelen tegen verzuring</t>
  </si>
  <si>
    <t>extra begrazing van de geplagde en de bekalkte terreinen</t>
  </si>
  <si>
    <t>H5130</t>
  </si>
  <si>
    <t>Successie vertragen</t>
  </si>
  <si>
    <t>Extra begrazing geplagde delen adelaarsvaren</t>
  </si>
  <si>
    <t>H2310</t>
  </si>
  <si>
    <t>kwaliteit verbetering H2310</t>
  </si>
  <si>
    <t>Verwijderen naaldhout</t>
  </si>
  <si>
    <t>H91D0</t>
  </si>
  <si>
    <t>verbeteren kwaliteit hoogveenbos</t>
  </si>
  <si>
    <t>Kappen naaldbos</t>
  </si>
  <si>
    <t>H2310;H2330;H5130</t>
  </si>
  <si>
    <t>Toename winddynamiek</t>
  </si>
  <si>
    <t>144.C.104</t>
  </si>
  <si>
    <t>Vergroten draagvlak</t>
  </si>
  <si>
    <t>Informatievoorziening</t>
  </si>
  <si>
    <t>144.C.105</t>
  </si>
  <si>
    <t>Benutten lokale expertise</t>
  </si>
  <si>
    <t>Burgerparticipatie</t>
  </si>
  <si>
    <t>144.C.106</t>
  </si>
  <si>
    <t>Vervangen bestaande en plaatsen nieuwe borden</t>
  </si>
  <si>
    <t>Informatieborden</t>
  </si>
  <si>
    <t>Hydrologische herstel, plaatsen kantelstuw</t>
  </si>
  <si>
    <t>Herstel waterkwaliteit en waterkwantiteit</t>
  </si>
  <si>
    <t>Eventuele demping rabatten</t>
  </si>
  <si>
    <t>Maaien venoever</t>
  </si>
  <si>
    <t>144.Mo.112</t>
  </si>
  <si>
    <t>Monitoring effecten steenmeel</t>
  </si>
  <si>
    <t>inzichtelijk maken van de effecten van steenmeel</t>
  </si>
  <si>
    <t>144.Mo.113</t>
  </si>
  <si>
    <t>Effecten maatregelen tegen verdroging op de Vegetatie</t>
  </si>
  <si>
    <t>144.Mo.114</t>
  </si>
  <si>
    <t>Effecten maatregelen tegen verdroging op de grondwaterstand</t>
  </si>
  <si>
    <t>144.Mo.115</t>
  </si>
  <si>
    <t>Effecten maatregelen tegen verdroging op de  Grondwaterkwaliteit</t>
  </si>
  <si>
    <t>144.Mo.116</t>
  </si>
  <si>
    <t>Inventarisatie van broedvogels om uitspraken te kunnen doen over de staat, instandhouding en trend</t>
  </si>
  <si>
    <t>Broedvogels</t>
  </si>
  <si>
    <t>Monitoren zwakgebufferd ven op infecties met watercrassula</t>
  </si>
  <si>
    <t>Watercrassula</t>
  </si>
  <si>
    <t>144.Mo.118</t>
  </si>
  <si>
    <t>Veldbezoek en overleg met terreinbeheerder inzake stand van zaken uitvoering PAS-maatregelen</t>
  </si>
  <si>
    <t>Gebiedsschouw</t>
  </si>
  <si>
    <t>Omvormen naaldbos</t>
  </si>
  <si>
    <t xml:space="preserve">Verbeteren abiotische omstandigheden </t>
  </si>
  <si>
    <t>Onderzoek kweekmethode vegetatie tbv bestrijding Watercrassula</t>
  </si>
  <si>
    <t>bestrijding Watercrassula</t>
  </si>
  <si>
    <t>Monitoring vitaliteit naalden en bessen tbv verjonging (OUDE OMDSCHRIJVING: Diepe bekalking)</t>
  </si>
  <si>
    <t>Bepalen effectiviteit huidig onderzoek</t>
  </si>
  <si>
    <t>Onderzoek hydrologie + toevoegen in tekst: onderzoek naar inzijggebied + onderzoek naar uitbreiding van het hoogveenbos+onderzoek hydrologie van het Ven</t>
  </si>
  <si>
    <t>Kennis nodig voor effectieve maatregelen: toevoegen in tekst: Verbeteren kwaliteit hoogveenbos</t>
  </si>
  <si>
    <t>Plaggen delen adelaarsvaren</t>
  </si>
  <si>
    <t>Plaggen en bekalken gekapt naaldbos</t>
  </si>
  <si>
    <t>Opslag verwijderen</t>
  </si>
  <si>
    <t>H2330</t>
  </si>
  <si>
    <t>Verbossing tegengaan</t>
  </si>
  <si>
    <t>Verwijderen organische sedimenten</t>
  </si>
  <si>
    <t>Vrijzetten venoever</t>
  </si>
  <si>
    <t>Vertragen successie</t>
  </si>
  <si>
    <t>H4010A; H7150</t>
  </si>
  <si>
    <t>145.B.319</t>
  </si>
  <si>
    <t xml:space="preserve">extra begrazen </t>
  </si>
  <si>
    <t>Opbrengen steenmeel</t>
  </si>
  <si>
    <t>Toevoer van bufferstoffen en herstel mineralenbalans bodem. Kwalificeerbaar naar het habitattype</t>
  </si>
  <si>
    <t>Oprengen steenmeel</t>
  </si>
  <si>
    <t>Toevoer van bufferstoffen en herstel mineralenbalans bodem: niet kwalificeerbaar naar het habitattype</t>
  </si>
  <si>
    <t>Bekalken vochtige heide</t>
  </si>
  <si>
    <t>Toevoer van bufferstoffen en herstel mineralenbalans bodem</t>
  </si>
  <si>
    <t xml:space="preserve">Wegvangen blankvoorn </t>
  </si>
  <si>
    <t>Beschermen van prioritaire soorten door predator weg te vangen</t>
  </si>
  <si>
    <t>Verwijderen watercrassula en opbrengen maaisel van zwakgebufferd ven</t>
  </si>
  <si>
    <t>Verwijderen exoten</t>
  </si>
  <si>
    <t>Wegvangen zonnebaars</t>
  </si>
  <si>
    <t>Verwijderen exoot voor ontwikkeling naar H3130</t>
  </si>
  <si>
    <t>Verspreidingsonderzoek stroomopwaarts (in Duitsland); daarna Verwijderen Reuzenbalsemien</t>
  </si>
  <si>
    <t>Herstel van bodemflora</t>
  </si>
  <si>
    <t>Sloten dempen</t>
  </si>
  <si>
    <t>Herstel hydrologie</t>
  </si>
  <si>
    <t>Peilgestuurde drainage</t>
  </si>
  <si>
    <t>H3130;H3160;H4010A;H7150;H91D0*;H91E0C*</t>
  </si>
  <si>
    <t>Verwijdeen overstort</t>
  </si>
  <si>
    <t>Verbeteren waterkwaliteit</t>
  </si>
  <si>
    <t>Aanleg stuwen</t>
  </si>
  <si>
    <t>Monitoring steenmmeel op droge heide</t>
  </si>
  <si>
    <t>in beeld brengen van effecten steenmeel</t>
  </si>
  <si>
    <t>Monitoring steenmmeel op overige heide</t>
  </si>
  <si>
    <t>H2310;
H2330</t>
  </si>
  <si>
    <t>Monitoring tbv exotenbestrijding Schijngenadekruid en Hypericum majus</t>
  </si>
  <si>
    <t>in beeld brengen van verspreiding</t>
  </si>
  <si>
    <t>Monitoren steenmeel oude eikenbossen</t>
  </si>
  <si>
    <t>H9190</t>
  </si>
  <si>
    <t>herstel mineralenbalans bodem</t>
  </si>
  <si>
    <t>Opbrengen maaisel</t>
  </si>
  <si>
    <t>Onwikkeling H6120</t>
  </si>
  <si>
    <t>Hydrologisch onderzoek gericht op kwaliteit vennen en vochtige heide</t>
  </si>
  <si>
    <t>H3130;H3160;H4010A</t>
  </si>
  <si>
    <t>Vooronderzoek plaglocatie</t>
  </si>
  <si>
    <t>Bepalen geschikte plaglocatie</t>
  </si>
  <si>
    <t>Onderzoek naar omvang invloedgebied bos op vennen</t>
  </si>
  <si>
    <t>H3130;H3160</t>
  </si>
  <si>
    <t>Inzicht in verdroging en toevoer van voedingsstoffen</t>
  </si>
  <si>
    <t>Alternatieven onderzoek bypass Eckeltse Beek</t>
  </si>
  <si>
    <t>Inzicht krijgen hoe je het alluviale bos weer kan vernatten</t>
  </si>
  <si>
    <t>Verspreidingsonderzoek (stond: Populatieonderzoek) Populatieonderzoek Kamsalamender</t>
  </si>
  <si>
    <t>verspreidingsonderzoek en staat van instandhouding</t>
  </si>
  <si>
    <t>Plaggen droge terreinen</t>
  </si>
  <si>
    <t>Terugzetten versnelde successie</t>
  </si>
  <si>
    <t>Handmatig plaggen</t>
  </si>
  <si>
    <t>Afvoer voedingsstoffen</t>
  </si>
  <si>
    <t>Plaggen natte terreinen</t>
  </si>
  <si>
    <t>H4010A;H7150</t>
  </si>
  <si>
    <t>Extra plaggen en bekalken droge terreinen</t>
  </si>
  <si>
    <t>Mozaïekstructuur versterken, successie vertragen, herstel basenvoorraad</t>
  </si>
  <si>
    <t>Meer windwerking, beter microklimaat</t>
  </si>
  <si>
    <t>Opslag verwijderen handmatig</t>
  </si>
  <si>
    <t>Verwijderen en afsteken wanden Reindersmeer</t>
  </si>
  <si>
    <t>A249</t>
  </si>
  <si>
    <t>Realiseren broedlocaties</t>
  </si>
  <si>
    <t>145.S.120</t>
  </si>
  <si>
    <t>Verdrogings- en successiemaatregel</t>
  </si>
  <si>
    <t>H7110B*</t>
  </si>
  <si>
    <t>Verbeteren hydrologie</t>
  </si>
  <si>
    <t>Verwijderen van organische sedimenten</t>
  </si>
  <si>
    <t>H3160</t>
  </si>
  <si>
    <t>Verwijderen voedingsstoffen</t>
  </si>
  <si>
    <t>Tegengaan van beschaduwing en bladinwaai, herstel lokale hydrologie en tegengaan verlanding</t>
  </si>
  <si>
    <t>Vrijzetten venoever en bekalken inzijggebied</t>
  </si>
  <si>
    <t>Verwijdering voedingsstoffen, verlaging van invang depositie en toevoer van bufferstoffen</t>
  </si>
  <si>
    <t>Sarsven en De Banen</t>
  </si>
  <si>
    <t>Vrijstellen omgeving van bos</t>
  </si>
  <si>
    <t>H3110;H3130;H3140</t>
  </si>
  <si>
    <t>Vergroten windwerking, verminderen bladinwaai, herstel hydrologie</t>
  </si>
  <si>
    <t>Akker naar grasland</t>
  </si>
  <si>
    <t>Omleiden beek</t>
  </si>
  <si>
    <t>Plaatsen gemaal</t>
  </si>
  <si>
    <t>Verondiepen en dempen watergangen</t>
  </si>
  <si>
    <t>Plaatsen stuwen</t>
  </si>
  <si>
    <t>146.Mo.131</t>
  </si>
  <si>
    <t>Vaststellen staat van instandhouding</t>
  </si>
  <si>
    <t>PAS-monitoring</t>
  </si>
  <si>
    <t>146.N.C.304</t>
  </si>
  <si>
    <t>Versterken draagvlak en betrokkenheid; Burgerparticipatie en natuureducatie</t>
  </si>
  <si>
    <t>146.N.C.305</t>
  </si>
  <si>
    <t>Voortgang evalueren; Contactgroep</t>
  </si>
  <si>
    <t>Intensieve monitoring op invasieve exoten watercreassula</t>
  </si>
  <si>
    <t>Kleinschalige infecties vroegtijdig registreren en aanpakken</t>
  </si>
  <si>
    <t>Verkennen potenties voor H3110 Uitbreiding zeer zwak gebufferd ven.</t>
  </si>
  <si>
    <t>H3110</t>
  </si>
  <si>
    <t>H1831</t>
  </si>
  <si>
    <t>Vaststellen mogelijkheden om zaadbank van gewenste oevervegetatie op te bouwen</t>
  </si>
  <si>
    <t>Onderzoek naar en vorming van zaadbank van gewenste planten (om concurrentie met watercrassula aan te kunnen na opschoning van vennen</t>
  </si>
  <si>
    <t>Aanvullende monitoring kranswierwateren</t>
  </si>
  <si>
    <t>H3140</t>
  </si>
  <si>
    <t>146.Rr.1</t>
  </si>
  <si>
    <t>ingeval zicht desondanks en onverwchts toch een omvangrijke infecte met watercrassula ontwikkelt in een van de venne zal de prov teneinde de instantdhoudingsdoelen en de economische ontwikkelingsruimte in het kader van de PAS veilig te stellen ad hov ingrijpende herstelmaatregelen tot stand brengen (droogleggen schoonmaken van exoten herinzaai metheoogde plantensoorten</t>
  </si>
  <si>
    <t>Verwijdering voedingsstoffen en verlaging invang depositie</t>
  </si>
  <si>
    <t>Verwijdering voedingsstoffen en verlaging van invang depositie</t>
  </si>
  <si>
    <t>Aankoop nieuwe natuur en inrichting</t>
  </si>
  <si>
    <t>Actief mantel- en zoombeheer</t>
  </si>
  <si>
    <t>Ingrijpen in soortensamenstelling voor strooisellaagverbetering</t>
  </si>
  <si>
    <t>H9160A;H91E0C*;H9190;H9120</t>
  </si>
  <si>
    <t>Tegen verzuring</t>
  </si>
  <si>
    <t>147.C.121</t>
  </si>
  <si>
    <t>Communicatie algemeen</t>
  </si>
  <si>
    <t>147.Dv.36</t>
  </si>
  <si>
    <t>Actualiseren recreatiezonering t.b.v. bever en habitattypen</t>
  </si>
  <si>
    <t>H9120;H9190</t>
  </si>
  <si>
    <t>H1337;H9160A;H91E0C*</t>
  </si>
  <si>
    <t>Peilverhoging van de beken</t>
  </si>
  <si>
    <t>H9160A</t>
  </si>
  <si>
    <t>herstel grondwatersituatie</t>
  </si>
  <si>
    <t>147.I.39</t>
  </si>
  <si>
    <t>stimuleren natuurbeheer  en inrichting SKNL/SVNL</t>
  </si>
  <si>
    <t>waterkwaliteit verbeteren en habitattype realiseren</t>
  </si>
  <si>
    <t>oevers en meanders geschikter maken voor vissen</t>
  </si>
  <si>
    <t>H1134;H1149;H1163</t>
  </si>
  <si>
    <t>verbeteren leefgebied vissen</t>
  </si>
  <si>
    <t>Basismonitoring (structuur, basisvegatatiekartering, doelsoorten- en broedvogelkartering</t>
  </si>
  <si>
    <t>eikenhaagbeukenbos</t>
  </si>
  <si>
    <t>vochtige alluviale bossen</t>
  </si>
  <si>
    <t>147.Mo.145</t>
  </si>
  <si>
    <t>Sporeninventarisatie Bever</t>
  </si>
  <si>
    <t>H1337</t>
  </si>
  <si>
    <t>147.Mo.146</t>
  </si>
  <si>
    <t>Bittervoorn, kleine modderkruiper, Rivierdonderpad</t>
  </si>
  <si>
    <t>147.Mo.147</t>
  </si>
  <si>
    <t>Hakhoutbeheer</t>
  </si>
  <si>
    <t>147.Mo.148</t>
  </si>
  <si>
    <t>Hydrologisch herstel</t>
  </si>
  <si>
    <t>147.Mo.149</t>
  </si>
  <si>
    <t>Recreatiezonering</t>
  </si>
  <si>
    <t>147.Mo.150</t>
  </si>
  <si>
    <t>Macrofauna (haften, libellen, steenvliegen kokerjuffers)</t>
  </si>
  <si>
    <t>147.Mo.151</t>
  </si>
  <si>
    <t>Dagvlinders</t>
  </si>
  <si>
    <t>147.Mo.152</t>
  </si>
  <si>
    <t>Vaatplanten</t>
  </si>
  <si>
    <t>147.Mo.153</t>
  </si>
  <si>
    <t>Vissen (overige)</t>
  </si>
  <si>
    <t>147.Mo.154</t>
  </si>
  <si>
    <t>Vogels</t>
  </si>
  <si>
    <t>147.Mo.155</t>
  </si>
  <si>
    <t>Zoogdieren (waterspitsmuis)</t>
  </si>
  <si>
    <t>147.Mo.156</t>
  </si>
  <si>
    <t>Oppervlaktewater</t>
  </si>
  <si>
    <t>147.Mo.157</t>
  </si>
  <si>
    <t>Waterkwaliteit hoofdbeken</t>
  </si>
  <si>
    <t>147.Mo.158</t>
  </si>
  <si>
    <t>Grondwaterstand</t>
  </si>
  <si>
    <t>147.Mo.159</t>
  </si>
  <si>
    <t>Grondwaterkwaliteit</t>
  </si>
  <si>
    <t>Donker naaldhout omvormen naar loofbos/heide; binnen en buiten N2000-begrenzing</t>
  </si>
  <si>
    <t>H9160A;H91E0C*</t>
  </si>
  <si>
    <t>Herstel lokale grondwatersituatie en verminderen stikstofinvang</t>
  </si>
  <si>
    <t>Verlies van beuken-eikenbossen door vernatting compenseren op andere locatie</t>
  </si>
  <si>
    <t>behoud van areaal van beuken-eikenbos met hulst</t>
  </si>
  <si>
    <t>Nader onderzoek beekpeilverhoging</t>
  </si>
  <si>
    <t>H91E0C*;H9190;H9160a;H9120;H6410;H3260A</t>
  </si>
  <si>
    <t>Herstel van de lokale grondwatersituatie</t>
  </si>
  <si>
    <t>Vegetatiekartering naar uitbreidingsmogelijkheden habitattype (nader onderzoek naar mogelijkheden HT-zoekgebieden)</t>
  </si>
  <si>
    <t>uitbreiden van habitattype</t>
  </si>
  <si>
    <t>aanpassen vispassage</t>
  </si>
  <si>
    <t>vistrek</t>
  </si>
  <si>
    <t>147.Vw.49</t>
  </si>
  <si>
    <t>Grondverwerving en ontpachten om natuurbeheer  en inrichting te stimuleren</t>
  </si>
  <si>
    <t>Ingrijpen soortensamenstelling voor strooisellaagverbetering</t>
  </si>
  <si>
    <t>Optimalisatie van het bosbeheer</t>
  </si>
  <si>
    <t>Verwijderen exoten in bossen en blauwgrasland</t>
  </si>
  <si>
    <t>Verbeteren bossamenstelling Tegengaan verzuring</t>
  </si>
  <si>
    <t>Peilopzet Tungelroyse Beek mbv watermolens</t>
  </si>
  <si>
    <t>Herstellen lokale grondwatersituatie</t>
  </si>
  <si>
    <t>dempen lokale ontwateringsmiddelen (greppels,, sloten) binnen Natura-gebrenzing</t>
  </si>
  <si>
    <t>Herstel lokale en regionale grondwatersituatie</t>
  </si>
  <si>
    <t>Experimenteel (proefvelden) hakhoutbeheer met strooiselroof introdoceren</t>
  </si>
  <si>
    <t>Verwijderen exoten en aanplant boomsoorten (linde, es, enz.) met goed verteerbaar strooisel</t>
  </si>
  <si>
    <t>Nader onderzoek naar mogelijkheden om regionale grondwater-situatie te herstellen</t>
  </si>
  <si>
    <t>Herstel van de regionale grondwatersituatie</t>
  </si>
  <si>
    <t>Na-beweiding</t>
  </si>
  <si>
    <t>Afvoer nutriënten</t>
  </si>
  <si>
    <t>Jaarrond begrazing</t>
  </si>
  <si>
    <t>H6120 leefbaar maken</t>
  </si>
  <si>
    <t>Bos nee openmaken</t>
  </si>
  <si>
    <t xml:space="preserve">Verbeteren kwaliteit </t>
  </si>
  <si>
    <t>148.C.304</t>
  </si>
  <si>
    <t>148.C.305</t>
  </si>
  <si>
    <t>Contactgroep</t>
  </si>
  <si>
    <t>Afkoppelen riooloverstorten</t>
  </si>
  <si>
    <t>Terugdringen riooloverstorten</t>
  </si>
  <si>
    <t>Maai- en afvoerbeheer</t>
  </si>
  <si>
    <t>Afvoeren nutriënten</t>
  </si>
  <si>
    <t xml:space="preserve">Uitbreiden begrazing </t>
  </si>
  <si>
    <t>Meer licht op de beek</t>
  </si>
  <si>
    <t>Veiligstellen hr-type vanwege huidige minimale staat van instandhouding</t>
  </si>
  <si>
    <t>verwijderen bosopslag houtwal</t>
  </si>
  <si>
    <t>148.N.U.100</t>
  </si>
  <si>
    <t>Uitvoeren experiment terugplaatsen vlottende waterranonkel</t>
  </si>
  <si>
    <t>148.N.Vw.300</t>
  </si>
  <si>
    <t>verwerven houtwal</t>
  </si>
  <si>
    <t>Opruimen hoogwatervuil en verwijderen bosopslag</t>
  </si>
  <si>
    <t>Herstel graslanden (kwaliteit)</t>
  </si>
  <si>
    <t>Onderzoek voorafgaand aan verwijderen oeverbestorting</t>
  </si>
  <si>
    <t>Bepalen natuurlijke rivierdynamiek</t>
  </si>
  <si>
    <t>Onderzoek naar effecten lokale en regionale hydrologie</t>
  </si>
  <si>
    <t>148.Oz.601</t>
  </si>
  <si>
    <t>Nader onderzoek</t>
  </si>
  <si>
    <t>Oplossen leemten in kennis</t>
  </si>
  <si>
    <t>Aankoop stroomdalgrasland</t>
  </si>
  <si>
    <t>Mogelijk maken om herstelmaatregelen in te voeren</t>
  </si>
  <si>
    <t>monitoring geen apart nummer-1</t>
  </si>
  <si>
    <t>Kartering waterplantengemeenschap van stromende beken (vlakdekkend)</t>
  </si>
  <si>
    <t>Vegatatie</t>
  </si>
  <si>
    <t>monitoring geen apart nummer-2</t>
  </si>
  <si>
    <t>Inventariseren Vlottende waterranonkel</t>
  </si>
  <si>
    <t>Flora</t>
  </si>
  <si>
    <t>monitoring geen apart nummer-3</t>
  </si>
  <si>
    <t>Kartering SNL N12.02 tbv ontwikkeling stroomdalgrasland</t>
  </si>
  <si>
    <t>monitoring geen apart nummer-4</t>
  </si>
  <si>
    <t>Kartering typische en aandachtssoorten</t>
  </si>
  <si>
    <t>monitoring geen apart nummer-5</t>
  </si>
  <si>
    <t>Veldbezoek en overleg met terreinbeheerder inzake stand van zaken uitvoering PAS maatregelen</t>
  </si>
  <si>
    <t>monitoring geen apart nummer-6</t>
  </si>
  <si>
    <t>Continueren beperkt meetnet ontwikkeling waterkwaliteit-/kwantiteit na hydrologisch onderzoek</t>
  </si>
  <si>
    <t>monitoring geen apart nummer-7</t>
  </si>
  <si>
    <t>Inventarisatie van individuen en kwaliteit leefgebied om uitspraken te kunnen doen over de staat, instandhouding, trend, populatie en leefgebied</t>
  </si>
  <si>
    <t>Zeggekorfslak</t>
  </si>
  <si>
    <t>Ingrijpen in soorten samenstelling</t>
  </si>
  <si>
    <t>Creëren golvende bosrand</t>
  </si>
  <si>
    <t>leefgebeid vergroting</t>
  </si>
  <si>
    <t>149.C.101</t>
  </si>
  <si>
    <t>Verhogen draagvlak</t>
  </si>
  <si>
    <t>vergroten draagvlak</t>
  </si>
  <si>
    <t>149.C.102</t>
  </si>
  <si>
    <t>zie bij omschrijving</t>
  </si>
  <si>
    <t>149.C.103</t>
  </si>
  <si>
    <t>149.C.105</t>
  </si>
  <si>
    <t>Actualisatie van recreatiezoneringsplan Meinweg aan habitattypenkaart</t>
  </si>
  <si>
    <t>Behoud van voldoende rust in het leefgebied</t>
  </si>
  <si>
    <t>Dempen greppels</t>
  </si>
  <si>
    <t>H4010A;H7110B*;H7150</t>
  </si>
  <si>
    <t>H1096</t>
  </si>
  <si>
    <t>Extra poelen en Natura-2000 corridor creëren</t>
  </si>
  <si>
    <t>leefgebied vergroting en verbinding Roerdal</t>
  </si>
  <si>
    <t>149.Mo.26</t>
  </si>
  <si>
    <t>effecten maatregelen tegen verdroging</t>
  </si>
  <si>
    <t>149.Mo.27</t>
  </si>
  <si>
    <t>149.Mo.28</t>
  </si>
  <si>
    <t>149.Mo.29</t>
  </si>
  <si>
    <t>Inventarisatie van broedvogels om uitspraken te kunnen doen over de staat instandhouding en trend van verschillende habitattypen.</t>
  </si>
  <si>
    <t>149.Mo.30</t>
  </si>
  <si>
    <t>Ontwikkelingen in de populatie volgen in relatie tot de uit te voeren maatregelen.</t>
  </si>
  <si>
    <t>Kamsalamander</t>
  </si>
  <si>
    <t>149.Mo.31</t>
  </si>
  <si>
    <t>Het effect van de droogval bepalen op de populatie in de Boschbeek</t>
  </si>
  <si>
    <t>Beekprik</t>
  </si>
  <si>
    <t>149.Mo.32</t>
  </si>
  <si>
    <t xml:space="preserve">Ontwikkelingen in de populatie volgen waardoor eventuele maatregelen uitgevoerd moeten worden voor aangewezen natuurwaarden </t>
  </si>
  <si>
    <t>Bever</t>
  </si>
  <si>
    <t>149.Mo.33</t>
  </si>
  <si>
    <t>Populatie beter in kaart brengen, waardoor eventueel aangescherpt beheer kan worden uitgevoerd. Om schade aan aangewezen natuurwaarden te voorkomen.</t>
  </si>
  <si>
    <t>Wild zwijn</t>
  </si>
  <si>
    <t>Omvormen naaldbos naar loofbos</t>
  </si>
  <si>
    <t>Herstel hydrologie, verbetering kwaliteit</t>
  </si>
  <si>
    <t>Omvormen naaldbos naar heide/ loofbos</t>
  </si>
  <si>
    <t>H4010A;H7110B*;H7150;H91D0*;H91E0C*</t>
  </si>
  <si>
    <t>Onderzoek Gevolgen dempen deel Boschbeek</t>
  </si>
  <si>
    <t>H4010A;H7110B*;H7150;H91D0*</t>
  </si>
  <si>
    <t>Onderzoek naar effecten bever</t>
  </si>
  <si>
    <t>bepalen effecten bever op habitattypen en soort.</t>
  </si>
  <si>
    <t>Bepalen populatie grootte beekprik AANGEPASTE OMSCHRIJVING: Onderzoek: Mogelijkheden bepalen voor het creeren van een duurzame beekprik populatie in de Boschbeek</t>
  </si>
  <si>
    <t>Onderzoek: Beter in kaart brengen huidige leefgebieden</t>
  </si>
  <si>
    <t>verbeteren leefgebiedenkaarten</t>
  </si>
  <si>
    <t>Onderzoek: Bepaling van de trend boomleeuwerik</t>
  </si>
  <si>
    <t>Tegengaan versnelde successie</t>
  </si>
  <si>
    <t>Oevers opschonen</t>
  </si>
  <si>
    <t>Tegengaan van dichtgroeien oeverzone</t>
  </si>
  <si>
    <t>A aanleg bufferzone landgoed hoosden (inrichting)</t>
  </si>
  <si>
    <t>Stopzetten aanvoer nutriënten via belast grondwater</t>
  </si>
  <si>
    <t>Grensoverschreidend leefgebied ontwikkelen</t>
  </si>
  <si>
    <t>H1061</t>
  </si>
  <si>
    <t>leefgebied vergroten voor donker pimpernelblauwtje</t>
  </si>
  <si>
    <t>Opstellen beheerplan</t>
  </si>
  <si>
    <t>opstellen beheerplan</t>
  </si>
  <si>
    <t>Ad advisering specifiek hooilandbeheer</t>
  </si>
  <si>
    <t>H6510A</t>
  </si>
  <si>
    <t>Loket instellen voor advisering over het benodigde beheer tbv instandhouding leefgebied Donker pimpernelblauwtje.</t>
  </si>
  <si>
    <t>Bi verwijderen populieren</t>
  </si>
  <si>
    <t>Verbeteren standplaats van het habitattype</t>
  </si>
  <si>
    <t>150.C.111</t>
  </si>
  <si>
    <t>tbv informatie N2000</t>
  </si>
  <si>
    <t>150.C.112</t>
  </si>
  <si>
    <t>Bamboe verwijderen Turfkoelen</t>
  </si>
  <si>
    <t>exotenbestrijding</t>
  </si>
  <si>
    <t>Gp opkweek en uitplanten grote pimpernel danwel verzamelen en uitzaaien zaden grote pimpernel</t>
  </si>
  <si>
    <t>Bijdrage aan ontwikkeling van Glanshaverhooilanden naar leefgebied ten behoeve van Donker pimpernelblauwtje</t>
  </si>
  <si>
    <t>H uitvoering van de ggor-pas.maatregelen roer</t>
  </si>
  <si>
    <t>H91D0*;H91E0C*</t>
  </si>
  <si>
    <t>Herstel hydrologie; o.a vernattingsmaatregelen om verdroging tegen te gaan alsmede maatregelen tegen verdere verrijking</t>
  </si>
  <si>
    <t>H realisatie en inrichting goud-groene natuurzone omgeving Flinke Ven-Turfkoelen</t>
  </si>
  <si>
    <t>Benodigd voor mogelijk maken uitvoering GGOR-maatregelen</t>
  </si>
  <si>
    <t>H afdammen sloten landgoed hoosden</t>
  </si>
  <si>
    <t>Tegengaan verdere verdroging tbv behoud habitattype</t>
  </si>
  <si>
    <t>Aanleg greppels</t>
  </si>
  <si>
    <t>verzuring voorkomen door kwel</t>
  </si>
  <si>
    <t>Reguleren beregening Turfkoelen: Oude omschrijving: Stopzetten beregening Flinke Ven Turfkoelen</t>
  </si>
  <si>
    <t>tegengaan verdroging tbv turfkoelen</t>
  </si>
  <si>
    <t>Aantakken meanders / afspraken maken met particulieren</t>
  </si>
  <si>
    <t>H1134</t>
  </si>
  <si>
    <t>Meanders moeten weer vol water lopen</t>
  </si>
  <si>
    <t>150.I.204</t>
  </si>
  <si>
    <t>Foerageergebied verbeteren</t>
  </si>
  <si>
    <t>H1037</t>
  </si>
  <si>
    <t>leefgebied verbeteren voor gaffellibel</t>
  </si>
  <si>
    <t>Bebording onderhoud Vlinderpad</t>
  </si>
  <si>
    <t>geleiden van recreanten</t>
  </si>
  <si>
    <t>I herinrichting bolwergweg</t>
  </si>
  <si>
    <t>Ontwikkeling van leefgebied geschikt voor Donker pimpernelblauwtje</t>
  </si>
  <si>
    <t>I herinrichting vlootbeek fase 3</t>
  </si>
  <si>
    <t>I inrichting extra ha's t.b.v. leefgebied H1061</t>
  </si>
  <si>
    <t>Ontwikkeling van (nieuw) leefgebied voor vlindersoort Donker pimpernelblauwtje</t>
  </si>
  <si>
    <t>M extensief maaibeheer bermen t.b.v. H1061</t>
  </si>
  <si>
    <t>Behoud leefgebied Donker pimpernelblauwtje (H1061)</t>
  </si>
  <si>
    <t>Hooibeheer</t>
  </si>
  <si>
    <t>Tegengaan effecten stikstofophoping, afvoer nutriënten, instandhouden en ontwikkelen Glanshavervegetaties ten behoeve van ontwikkeling leefgebied Donker pimpernelblauwtje.</t>
  </si>
  <si>
    <t>Kartering</t>
  </si>
  <si>
    <t>tbv zeggekorfslak</t>
  </si>
  <si>
    <t>150.Mo.122</t>
  </si>
  <si>
    <t>Monitoring</t>
  </si>
  <si>
    <t>H1095</t>
  </si>
  <si>
    <t>tbv de zeeprik</t>
  </si>
  <si>
    <t>tbv de beekprik</t>
  </si>
  <si>
    <t>150.Mo.124</t>
  </si>
  <si>
    <t>H1099</t>
  </si>
  <si>
    <t>tbv de rivierprik</t>
  </si>
  <si>
    <t>tbv de bittervoorn</t>
  </si>
  <si>
    <t>H1145</t>
  </si>
  <si>
    <t>tbv de grote modderkruiper</t>
  </si>
  <si>
    <t>150.Mo.127</t>
  </si>
  <si>
    <t>H1163</t>
  </si>
  <si>
    <t>tbv de rivierdonderpad</t>
  </si>
  <si>
    <t>tbv de kamsalamander</t>
  </si>
  <si>
    <t>baggeren meanders</t>
  </si>
  <si>
    <t>verbeteren leefgebied bittervoorn</t>
  </si>
  <si>
    <t>Onderhoud poel kasteel Daelenbroeck</t>
  </si>
  <si>
    <t>verbeteren leefgebied kamsalamander</t>
  </si>
  <si>
    <t>Oz onderzoek waterkwaliteit vml vuilstort Hammerhof</t>
  </si>
  <si>
    <t>Verbetering standplaats habitattype.</t>
  </si>
  <si>
    <t>Onderzoek stroombanen Paarlo</t>
  </si>
  <si>
    <t>inzicht krijgen in nutrientenstromen</t>
  </si>
  <si>
    <t>Onderzoek waterkwaliteit Hammerhof</t>
  </si>
  <si>
    <t>inzicht krijgen wat de oorzaak van de slechte waterkwaliteit veroorzaakt</t>
  </si>
  <si>
    <t>Monitoringssystemathiek uitwerken</t>
  </si>
  <si>
    <t>monitoren zeggekorfslak</t>
  </si>
  <si>
    <t>Nulmeting</t>
  </si>
  <si>
    <t>nulmeting zeggekorfslak</t>
  </si>
  <si>
    <t>Staat van instandhouding en trend bepalen</t>
  </si>
  <si>
    <t>tbv bittervoorn</t>
  </si>
  <si>
    <t>Invloed bepalen kroosbedekking op de bittervoorn</t>
  </si>
  <si>
    <t>meer inzicht krijgen in randvoorwaarden voor de levencyclus bittervoorn</t>
  </si>
  <si>
    <t>tbv modderkruiper</t>
  </si>
  <si>
    <t>nulmeting kamsalamander</t>
  </si>
  <si>
    <t>Onderzoek om poelen visvrij te krijgen en houden</t>
  </si>
  <si>
    <t>Onderzoek naar faunavoorziening Keulsebaan</t>
  </si>
  <si>
    <t>tbv leefgebied kamsalamander</t>
  </si>
  <si>
    <t>Uitvoeren fostaat onderzoek Vlootbeekdal</t>
  </si>
  <si>
    <t>tbv betere leefomgeving Pimpernelblauwtje</t>
  </si>
  <si>
    <t>Oz Onderzoek kansrijke locaties Glanshaverhooilanden voor Donker pimpernelblauwtje</t>
  </si>
  <si>
    <t>Bij het inrichten van leefgebied voor het Donker pimpernelblauwtje en de ontwikkeling van het habitattype Glanshaverhooiland is het beeld brengen van potentieel kansrijke percelen noodzakelijk.</t>
  </si>
  <si>
    <t>Oz onderzoek waardplant en -mier na inrichting</t>
  </si>
  <si>
    <t>Duidelijkheid over preciese eisen die waardplant en waardmier aan hun omgeving stellen. Dit kan alleen via intensieve monitoring</t>
  </si>
  <si>
    <t>S verwijderen bosopslag bermen t.b.v. H1061</t>
  </si>
  <si>
    <t>Behoud leefgebied Donker pimpernelblauwtje</t>
  </si>
  <si>
    <t>Kwaliteitsimpuls inzaaien (oorspronkelijke omschrijving was: Tm transplantatie mierennesten"</t>
  </si>
  <si>
    <t>Ten behoeve van de ontwikkeling van het leefgebeid voor het Donker pimpernelblauwtje</t>
  </si>
  <si>
    <t>U uitbreiding t.b.v. behoud habitattype</t>
  </si>
  <si>
    <t>Behoud habitattype en verminderen randinvloeden</t>
  </si>
  <si>
    <t>Uitbreiding leefgebied hammerhof en hoosden</t>
  </si>
  <si>
    <t>uitbreiding zeggekorfslak</t>
  </si>
  <si>
    <t>150.V.148</t>
  </si>
  <si>
    <t>Ontwikkelen bosstroken/verbindingzones</t>
  </si>
  <si>
    <t>leefgebied vergroten voor gaffellibel</t>
  </si>
  <si>
    <t>Bunder- en Elslooërbos</t>
  </si>
  <si>
    <t>uitvoeren maatregelen op basis van BBP</t>
  </si>
  <si>
    <t>H9160B</t>
  </si>
  <si>
    <t>Wegvangen en uitzetten vuursalamanderlarven in de Leukderbeek ter behoud van de vuursalamanderpopulaties in het Bunderbos</t>
  </si>
  <si>
    <t>H91E0</t>
  </si>
  <si>
    <t>aanpassen soortensamenstelling; Het toevoegen, verwijderen, beheersen of ondersteunen van specifieke soorten, door ingrepen die de soorten direct beïnvloeden (dus niet door bijv. abiotische condities of uitbreiding van leefgebied).</t>
  </si>
  <si>
    <t>Bestrijding Japanse duizendknoop</t>
  </si>
  <si>
    <t>Bestrijden/verwijderen van exoten en niet-gebiedseigen boomsoorten</t>
  </si>
  <si>
    <t>maatregelen op basis Onderzoek hydro- en morfodynamiek bronnen en bronlopen t.b.v. versterking kalktufvorming</t>
  </si>
  <si>
    <t>H7220*</t>
  </si>
  <si>
    <t>Verwijderen zandvangen</t>
  </si>
  <si>
    <t>Vermindering drainerende werking bronloop Kasteelpark Elsloo</t>
  </si>
  <si>
    <t>Onderzoek hydro- en morfodynamiek bronnen en bronlopen t.b.v. versterking kalktufvorming</t>
  </si>
  <si>
    <t>Opstellen bosbeheerplan (BBP)</t>
  </si>
  <si>
    <t xml:space="preserve">Onderzoek naar vóórkomen en standplaatscondities afgenomen typische plantensoorten H9160B. Oude omschrijving: Onderzoek omvang gedraineerde bronnen </t>
  </si>
  <si>
    <t>H7220 H9160B</t>
  </si>
  <si>
    <t>Kennis nodig voor effectieve maatregelen</t>
  </si>
  <si>
    <t xml:space="preserve">Herhalingsonderzoek/monitoring van bosreservaat Bunderbos en vergelijking t.o.v. 1998. Oude omschrijving: Onderzoek bever </t>
  </si>
  <si>
    <t>Functiewijziging en inrichting goudgroene natu</t>
  </si>
  <si>
    <t>H7220; H91E0C</t>
  </si>
  <si>
    <t>Terugzetten struweel en maaien</t>
  </si>
  <si>
    <t>H1078*</t>
  </si>
  <si>
    <t>Terugdringen versnelde successie</t>
  </si>
  <si>
    <t xml:space="preserve">Opgeleide beken weer vrij laten uitstromen in het bos. Oude omschrijving: Grondwaterstand verhogen en uitstroming opgeleide beken in alluviaal bos </t>
  </si>
  <si>
    <t>Bestreiden verdroging; verbeteren abiotiek; waarbaarder maken habitat</t>
  </si>
  <si>
    <t xml:space="preserve"> Inrichting runoff risicopunten. Oude omschrijving: Aanleg bufferzones op plateaurand</t>
  </si>
  <si>
    <t>H91E0C*;H7220*;H9160B</t>
  </si>
  <si>
    <t>tegengaan oppervlakkige afstroming van slib en nutrienten en tegengaan erosie</t>
  </si>
  <si>
    <t>Maaien en afvoeren vegetatie</t>
  </si>
  <si>
    <t>Effecten verruiging door overmatige stikstofdepositie ondervangen; afvoer nutrienten</t>
  </si>
  <si>
    <t xml:space="preserve">  Vergroten infiltratie op het plateau in bestaande buffers. Oude omschrijving: Sloten dempen of afdammen en bevorderen infiltratie inzijggebied</t>
  </si>
  <si>
    <t>H7220*;H9160B;H91E0C*</t>
  </si>
  <si>
    <t>Vergroten van de stijghoogte en kwelflux; herstellen externe grondwatersysteem</t>
  </si>
  <si>
    <t>Hemelwater infiltreren bebouwd gebied. Oude omschrijving: Afkoppelen regenwater van riolen in bebouwd gebied en aanleg regenwaterbuffer(s) bij A2</t>
  </si>
  <si>
    <t>H7220*;H91E0C*;H9160B</t>
  </si>
  <si>
    <t>Opheffen afvoer regenwater naar riool; infiltratie in intrekgebied</t>
  </si>
  <si>
    <t>Vermindering uitspoeling nutriënten in intrekgebied. Oude omschrijving: Instellen bemestingsvrije zone van 300 m breed oostrand noordelijk deel</t>
  </si>
  <si>
    <t>Herstel kwaliteit grondwater tbv bovenste tufbronnen e.o._x000D_
; terugdringen nitraatgehalte</t>
  </si>
  <si>
    <t xml:space="preserve">Verondiepen ingesneden beken door beekbodemverhoging. Oude omschrijving: Ophogen beekbodems van ingesneden beken (Molenbeek) </t>
  </si>
  <si>
    <t>H7220*;H91E0C*</t>
  </si>
  <si>
    <t>Herstel van interne grondwatersysteem; verminderen drainerende werking van beken op omgeving en verbeteren abiotiek</t>
  </si>
  <si>
    <t>Weghalen omgevallen bomen op kalktufbronnen (proef)</t>
  </si>
  <si>
    <t>H7220</t>
  </si>
  <si>
    <t>Verbeteren abiotiek en versterken robuustheid</t>
  </si>
  <si>
    <t>monitoring geen apart nummer</t>
  </si>
  <si>
    <t>Monitoring geen apart nummer</t>
  </si>
  <si>
    <t>Nieuwe vegetatiekartering / monitoring / onderzoek voorkomen droge ruigten en zoomen (extra eis aan veg. Kartering)</t>
  </si>
  <si>
    <t>H6430C;H9120;H9160B</t>
  </si>
  <si>
    <t>Vaststellen huidige soortenrijkdom en trend</t>
  </si>
  <si>
    <t>Onderzoek naar effecten kleinschalig bosbeheer rond kalktufbronnen</t>
  </si>
  <si>
    <t>Werking weghalen omgevallen bomen onderzoeken</t>
  </si>
  <si>
    <t>Onderzoek naar in aanmerking komende plekken voor introductie hakhoutbeheer H9160B</t>
  </si>
  <si>
    <t>Uitwerken van plan voor hakhoutbeheer</t>
  </si>
  <si>
    <t>Onderzoek nitraatgehalte bronnen (jaarlijks) en vegetatie (2-3jrl)</t>
  </si>
  <si>
    <t>Monitoring ontwikkeling van grondwaterkwaliteit</t>
  </si>
  <si>
    <t>Onderzoek: wetenschappelijk onderbouwde KDW voor Kalktufbronnen</t>
  </si>
  <si>
    <t>Duidelijkheid krijgen over effect stikstofdepositie op de kalktufbronnen en haar typische soorten</t>
  </si>
  <si>
    <t>Onderzoek drempelwaarde nitraat in kalktufbronwater</t>
  </si>
  <si>
    <t>Uitwerken van een streefwaarde voor het nitraatgehalte in het grondwater</t>
  </si>
  <si>
    <t>Inrichten bufferzones</t>
  </si>
  <si>
    <t>Tegengaan inspoeling meststoffen, tegengaan erosie en bestrijden externe negatieve effecten</t>
  </si>
  <si>
    <t>H9120;H9160B</t>
  </si>
  <si>
    <t>Tegengaan inspoeling meststoffen en tegengaan erosie</t>
  </si>
  <si>
    <t>Ingrijpen in de boom soortensamenstelling</t>
  </si>
  <si>
    <t>Verwijderen exoten (bomen en struiken)</t>
  </si>
  <si>
    <t>Verbeteren soortensamenstelling en kwaliteit strooisel</t>
  </si>
  <si>
    <t>Groepenkap, middenbosbeheer en dunnen</t>
  </si>
  <si>
    <t>Voorkomen te donker worden; abiotiek voorjaarsflora</t>
  </si>
  <si>
    <t>Bestrijding invasive exoten (kruiden)</t>
  </si>
  <si>
    <t>Behoud Habitattype</t>
  </si>
  <si>
    <t>Dunnen boomkronendak</t>
  </si>
  <si>
    <t>Behoud en versterken leefgebied</t>
  </si>
  <si>
    <t>Bosrandbeheer</t>
  </si>
  <si>
    <t>Verbeteren lichtklimaat en verhogen dynamiek</t>
  </si>
  <si>
    <t>Verhogen pH; gunstiger milieu voor bosplanten, Behoud habitattype</t>
  </si>
  <si>
    <t>154.C.1</t>
  </si>
  <si>
    <t>communicatie met de streek</t>
  </si>
  <si>
    <t>Inrichten infiltratievoorziening</t>
  </si>
  <si>
    <t>Basenverzadiging; denitrificatie; vergroten kwelvoeding</t>
  </si>
  <si>
    <t>Nader in beeld brengen detail ontwatering</t>
  </si>
  <si>
    <t>Vaststellen ontwatering om interne drainage op te heffen; tegengaan verdroging</t>
  </si>
  <si>
    <t>Kleine greppel Kathagerbroek afdammen</t>
  </si>
  <si>
    <t>Basenverzadiging; denitrificatie; tegengaan verdroging</t>
  </si>
  <si>
    <t>Drainage Hulsbergerbeek opheffen</t>
  </si>
  <si>
    <t>Verwijdering overkluizing Prikkeniserbeek</t>
  </si>
  <si>
    <t>Verbeteren abiotiek</t>
  </si>
  <si>
    <t>Dempen water-afvoerende greppels en sloten</t>
  </si>
  <si>
    <t>Opzetten waterpeil nabij habitattype</t>
  </si>
  <si>
    <t>Dichten greppel en afwateringssluis Kathagerbroek Zuid</t>
  </si>
  <si>
    <t>Anti vergdroging; Behoud en versterken leefgebied</t>
  </si>
  <si>
    <t>Gedeelte westelijk van Kalkmoeras Weustenrade afplaggen ,greppel dempen</t>
  </si>
  <si>
    <t>H7230</t>
  </si>
  <si>
    <t>Uitbreiding, versterken robuustheid en verbeteren abiotiek</t>
  </si>
  <si>
    <t>Ophogen beekbodem -peil bovenloop Hulsbergerbeek, Prickenis en oude loop Geleenbeek bij Leeuw, In Hulsbergermbeemden</t>
  </si>
  <si>
    <t>H7230;H91E0C*</t>
  </si>
  <si>
    <t>Herstel aanvoer basen, verbeteren hydrologie; tegengaan verdroging</t>
  </si>
  <si>
    <t>Herstel infiltratiegebied</t>
  </si>
  <si>
    <t>Verhogen kweldruk en verbeteren waterkwaliteit</t>
  </si>
  <si>
    <t>Jaarlijks maai- en afvoerbeheer</t>
  </si>
  <si>
    <t>H1014</t>
  </si>
  <si>
    <t>Tegengaan ophoping nutrienten en behoud kwaliteit leefgebied</t>
  </si>
  <si>
    <t>Soort verspreiden naar Opgebroek en Cortenbach</t>
  </si>
  <si>
    <t>Ontwikkelen leefgebied</t>
  </si>
  <si>
    <t>Instellen maai- en afvoerbeheer nee inrichten 6 PQ's Kathagerbroek tbv fine-tunen beheer</t>
  </si>
  <si>
    <t>Afvoer stikstof met biomassa; voorkomen successie</t>
  </si>
  <si>
    <t>Herstel/ ontwikkelen potentieel kalkmoeras Papenbroek</t>
  </si>
  <si>
    <t>Monitoring nauwe korfsslak</t>
  </si>
  <si>
    <t>Monitoring staat van instandhouding</t>
  </si>
  <si>
    <t>Monitoring zeggenkorfsslak</t>
  </si>
  <si>
    <t>154.Mo.3</t>
  </si>
  <si>
    <t>Monitoring vliegend hert</t>
  </si>
  <si>
    <t>Vergroten variatie</t>
  </si>
  <si>
    <t>Omvorming bos</t>
  </si>
  <si>
    <t>Verbeteren opbouw gelaagdheid</t>
  </si>
  <si>
    <t>Omvormen aangeplante populierenbossen incl bijplanten/onderplanten bosplantsoen open plekken</t>
  </si>
  <si>
    <t>Tegengaan verdroging en eutrofiering</t>
  </si>
  <si>
    <t>Verbeteren gelaagdheid</t>
  </si>
  <si>
    <t>Gunstiger milieu voor bosplanten; verhogen pH</t>
  </si>
  <si>
    <t>Herstel voormalig bronmilieu en kalkmoeras (Opgebroek)</t>
  </si>
  <si>
    <t>H91E0C*;H7230</t>
  </si>
  <si>
    <t>Ontwikkelen Habitattype</t>
  </si>
  <si>
    <t>Plaatsen OGOR-meetnet peilbuis Weustenrade</t>
  </si>
  <si>
    <t>Uitbreiding hydrologisch OGOR-meetnet met een peilbuis in het Kalkmoeras Weustenrade</t>
  </si>
  <si>
    <t>Plaatsen OGOR-meetnet peilbuis Platsbeek, Stammenderbos, Heisterbrug en Reijmersbeek</t>
  </si>
  <si>
    <t>Uitbreiding hydrologisch OGOR-meetnet met 4 peilbuizen</t>
  </si>
  <si>
    <t>Onderzoek infiltratiegebied kalkmoeras Weustenrade</t>
  </si>
  <si>
    <t>Vaststellen infiltratiegebied om duurzaam herstel grondwateraanvoer te borgen</t>
  </si>
  <si>
    <t>Onderzoek herstel potentiele kalkmoerassen (hulsbergerbeemden en hellebroek)</t>
  </si>
  <si>
    <t>Tegengaan isolatie en verbinden habitats</t>
  </si>
  <si>
    <t>Onderzoek sleutelfactoren in duurzaam herstel kalkmoerassen</t>
  </si>
  <si>
    <t>Maatregelen uitwerken voor beheer en inrichting</t>
  </si>
  <si>
    <t>H7230;H9120;H9160B;H91E0C*</t>
  </si>
  <si>
    <t>Optimaliseren buffers</t>
  </si>
  <si>
    <t>Verhogen dynamiek</t>
  </si>
  <si>
    <t>Tegengaan verruiging en dichtgroeien moeraszeggevelden</t>
  </si>
  <si>
    <t>Verwijderen bosopslag en houtige begroeiing</t>
  </si>
  <si>
    <t>Behoud habitattype (oude doel: Creeren nieuwe standplaats)</t>
  </si>
  <si>
    <t>Terugdringen bemesting nitraatuitspoeling inzijggebieden mbt Kathagerbroek studie door NM naar proces en gevolgen nitraatoxide</t>
  </si>
  <si>
    <t>Herstel grondwaterkwaliteit</t>
  </si>
  <si>
    <t>Verbeteren bronwaterkwaliteit</t>
  </si>
  <si>
    <t>Inrichting potentiegebied bij kathagerbroek</t>
  </si>
  <si>
    <t>Robuuster maken habitat</t>
  </si>
  <si>
    <t>Verwerven en inrichten bufferzones Kathagerbeemden</t>
  </si>
  <si>
    <t>Beperken negatieve externe invloed</t>
  </si>
  <si>
    <t>Begrazing</t>
  </si>
  <si>
    <t>H6230*</t>
  </si>
  <si>
    <t>H7150</t>
  </si>
  <si>
    <t>Exoten bestrijding</t>
  </si>
  <si>
    <t>Kappen bos</t>
  </si>
  <si>
    <t>Nieuwe vestiging en herstel hydrologie</t>
  </si>
  <si>
    <t>Isolatie tegengaan en heideverbindingen creeren</t>
  </si>
  <si>
    <t>H6230*;H7110B*;H91D0*</t>
  </si>
  <si>
    <t>Ph verhogen vijvers golfbaan en blusvijver middels bekalken</t>
  </si>
  <si>
    <t>155.C.1</t>
  </si>
  <si>
    <t>155.C.2</t>
  </si>
  <si>
    <t>Educatie en bewustwording</t>
  </si>
  <si>
    <t>155.C.3</t>
  </si>
  <si>
    <t>Informatieborden bij uitvoering</t>
  </si>
  <si>
    <t>Handhaving en toezicht</t>
  </si>
  <si>
    <t>H4030;H6230*;H7110B*;H7150;H91D0*</t>
  </si>
  <si>
    <t>Aanpassing openstelling en toezicht</t>
  </si>
  <si>
    <t>Beheer van de EVZ Tevenerheide</t>
  </si>
  <si>
    <t>EVZ tussen Brunssummerheide-Tevenerheide</t>
  </si>
  <si>
    <t>Vegetatiestructuur aanpassen</t>
  </si>
  <si>
    <t>H9120; H91D0*</t>
  </si>
  <si>
    <t>Vervolgbeheer Exotenbestrijding</t>
  </si>
  <si>
    <t>bestrijding erosie</t>
  </si>
  <si>
    <t>Verspoeling bodem</t>
  </si>
  <si>
    <t>Afdammen greppeltjes, afsluiten drainagebuis</t>
  </si>
  <si>
    <t>H4010A;H7110B*</t>
  </si>
  <si>
    <t>Tegengaan verdroging, herstel hydrologie</t>
  </si>
  <si>
    <t>Bekalken helling Gerrits hangveentje</t>
  </si>
  <si>
    <t>pH verhogen</t>
  </si>
  <si>
    <t>Herstellen maaiveld Geriits Hangveentje</t>
  </si>
  <si>
    <t>Verbeteren grondwater-huishouding</t>
  </si>
  <si>
    <t>Afdammen greppeltjes</t>
  </si>
  <si>
    <t>H4010A;H6230*;H7110B*;H91D0*</t>
  </si>
  <si>
    <t>Herstel hydrologie en lichte buffering</t>
  </si>
  <si>
    <t>Herstel Gerrits hangveentje</t>
  </si>
  <si>
    <t>H3160;H4010A</t>
  </si>
  <si>
    <t>waterhuishouding/verdroging aapakken</t>
  </si>
  <si>
    <t>verdroging opheffen</t>
  </si>
  <si>
    <t>Inrichting poelen</t>
  </si>
  <si>
    <t>Geschikter maken Poelen golfbaan</t>
  </si>
  <si>
    <t>Verminderen verstoring</t>
  </si>
  <si>
    <t>H3160;H4030;H6230*;H7110B*;H7150</t>
  </si>
  <si>
    <t>Aanpassing recreatieve routes</t>
  </si>
  <si>
    <t>H3160;H6230*;H7110B*;H7150</t>
  </si>
  <si>
    <t>Uitrasteren kwetsbare gebieden</t>
  </si>
  <si>
    <t>Kappen naaldbomen Golfbaan</t>
  </si>
  <si>
    <t>Aangepast maaibeheer poelen golfbaan</t>
  </si>
  <si>
    <t>Kleinschalig maaien</t>
  </si>
  <si>
    <t>Verwijderen Pijpenstrootje langs oeverzone</t>
  </si>
  <si>
    <t>Structuurvariatie</t>
  </si>
  <si>
    <t>Verbeteren structuur; vergrassing en verbossing voorkomen</t>
  </si>
  <si>
    <t>Afvoer nutrienten</t>
  </si>
  <si>
    <t>Ontwikkeling populatie</t>
  </si>
  <si>
    <t>inzicht ontwikkeling</t>
  </si>
  <si>
    <t>155.Mo.2</t>
  </si>
  <si>
    <t>Laten verlanden Gerrits Hangveentje</t>
  </si>
  <si>
    <t>Plaatsen OGOR-meetnet peilbuis Gerrit's hangveentje</t>
  </si>
  <si>
    <t>Uitbreiding hydrologisch OGOR-meetnet met een peilbuis Gerrits hangveentje voor het habitattype Zure vennen</t>
  </si>
  <si>
    <t>Standplaatscondities</t>
  </si>
  <si>
    <t>Gerrits hangveentje</t>
  </si>
  <si>
    <t>Zure vennen</t>
  </si>
  <si>
    <t>Minerale samenstelling</t>
  </si>
  <si>
    <t>Buffercapaciteit</t>
  </si>
  <si>
    <t>Onderzoek zure vennen</t>
  </si>
  <si>
    <t>Areaal uitbreiding</t>
  </si>
  <si>
    <t>uitbreidingsmogelijkheden</t>
  </si>
  <si>
    <t>Plaatsen OGOR-meetnet peilbuis Schrieversheidevennen</t>
  </si>
  <si>
    <t>Uitbreiding hydrologisch OGOR-meetnet met een peilbuis in de Schrieversheidevennen voor het habitattype Pioniervegetaties met snavelbiezen</t>
  </si>
  <si>
    <t>Hydrologisch onderzoek Gerrits hangveentje</t>
  </si>
  <si>
    <t>Uitwerken maatregelen voor hydrologisch herstel</t>
  </si>
  <si>
    <t>Tussentijds ontwikkeling zandverstuiving vaststellen</t>
  </si>
  <si>
    <t>Tijdig een eventuele verdere negatieve trend signaleren. Indien de kwaliteit van het habitattype verder achteruit gaat zal tijdig moeten worden gestart met de terugvalmaatregel uitbreiden areaal</t>
  </si>
  <si>
    <t>Onderzoek Schrieversheidevennen</t>
  </si>
  <si>
    <t>Uitwerken maatregelen voor venherstel</t>
  </si>
  <si>
    <t>Onderzoek effectiviteit bekalken</t>
  </si>
  <si>
    <t>Uitwerken maatregelen tegen verzuring</t>
  </si>
  <si>
    <t>Hydrologisch onderzoek Schrieversheidevennen</t>
  </si>
  <si>
    <t>Plaggen</t>
  </si>
  <si>
    <t>Terugzetten versnelde successie (verlanding/ bosopslag)</t>
  </si>
  <si>
    <t>Plaggen (en bekalken)</t>
  </si>
  <si>
    <t>Vergrassing bestrijden</t>
  </si>
  <si>
    <t>Verbeteren van de structuur en kwaliteit van de heide</t>
  </si>
  <si>
    <t>Achterstallig onderhoud bosopslag</t>
  </si>
  <si>
    <t>Tegengaan van beschaduwing en bladinwaai en herstel lokale hydrologie</t>
  </si>
  <si>
    <t>Vervolgbeheer gekapt bos</t>
  </si>
  <si>
    <t>Open vegetatiestructuur behouden</t>
  </si>
  <si>
    <t>Verbossing voorkomen</t>
  </si>
  <si>
    <t>Herstel heide en terugdringen versnelde successie</t>
  </si>
  <si>
    <t>Tegengaan verdroging en versnelde successie</t>
  </si>
  <si>
    <t>Verbeteren hydrologie; versnelde successie terugzetten</t>
  </si>
  <si>
    <t>Verbossing voorkomen; verbeteren hydrologie</t>
  </si>
  <si>
    <t>Hydrologisch herstel diepere grondwater</t>
  </si>
  <si>
    <t>Verhogen regionale drainagebasis; verbeteren waterkwaliteit</t>
  </si>
  <si>
    <t>Verbindingzone</t>
  </si>
  <si>
    <t>Groenstroken ter verbinding met ecoducten</t>
  </si>
  <si>
    <t>verbindingszones</t>
  </si>
  <si>
    <t>Ontwikkelstruweel poelen golfbaan</t>
  </si>
  <si>
    <t>Venherstel</t>
  </si>
  <si>
    <t>Venherstel Schrieversheidevennen</t>
  </si>
  <si>
    <t>Aanbrengen zeil poelen golfbaan</t>
  </si>
  <si>
    <t>Visbezetting</t>
  </si>
  <si>
    <t>Visvrij maken poelen golfbaan</t>
  </si>
  <si>
    <t>Bemelerberg en Schiepersberg</t>
  </si>
  <si>
    <t>Aanleggen bufferzones langs bovenrand helling (invang meststoffen) (inrichten)</t>
  </si>
  <si>
    <t>H6210</t>
  </si>
  <si>
    <t>Terugdringen aanvoer nutrienten en versterken robuustheid</t>
  </si>
  <si>
    <t>Beter inrichten bufferzones langs bovenrand helling tbv optimale invang meststoffen. Oude omschrijving was: Aanleggen bufferzones langs bovenrand helling (invang meststoffen) (inrichten).</t>
  </si>
  <si>
    <t>Tegengaan negatieve externe invloeden en terugdringen inspoeling</t>
  </si>
  <si>
    <t>Aanleggen Beter inrichten bufferzones langs bovenrand helling tbv optimale invang meststoffen (invang meststoffen) (inrichten)</t>
  </si>
  <si>
    <t xml:space="preserve">Aanleg en inrichting zones boven Runoff punten </t>
  </si>
  <si>
    <t>H6210;H6230*;H9160B</t>
  </si>
  <si>
    <t>Tegengaan runoff</t>
  </si>
  <si>
    <t>Voortzetten obn-adviesteam schrale hellinggraslanden</t>
  </si>
  <si>
    <t>H6210*;H6230*</t>
  </si>
  <si>
    <t>Ontwikkeling stimuleringsmaatregelen voor behoud en verbetering schraalgraslanden</t>
  </si>
  <si>
    <t>Begrazingsbeheer (met geiten)</t>
  </si>
  <si>
    <t>H6110*</t>
  </si>
  <si>
    <t>behoud pioniersituatie en tegengaan versnelde successie</t>
  </si>
  <si>
    <t>Begrazingsbeheer (evt. met geiten)</t>
  </si>
  <si>
    <t>Tegengaan effecten stikstofophoping; afvoer nutrienten</t>
  </si>
  <si>
    <t>Begrazingsbeheer heischrale graslanden (evt. met geiten)</t>
  </si>
  <si>
    <t>Afvoer stikstof en behoud structuur</t>
  </si>
  <si>
    <t>Stimuleren open plekken in bos voor de voorjaarsflora</t>
  </si>
  <si>
    <t>Isolatie tegengaan en behoud kwaliteit; soortenrijkdom versterken</t>
  </si>
  <si>
    <t>Verwijderen opslag exoten (Robinia) in de Julianagroeve. In oude omschrijving stond ook nog: kappen acaciabos Julianagroeve</t>
  </si>
  <si>
    <t>Tegengaan isolatie; ontwikkelen habitat</t>
  </si>
  <si>
    <t>156.C.1</t>
  </si>
  <si>
    <t>Opstelling en uitvoering deelplan communicatie</t>
  </si>
  <si>
    <t>draagvlak vergroting</t>
  </si>
  <si>
    <t>156.Dv.1</t>
  </si>
  <si>
    <t xml:space="preserve">Jaarlijks onderhoud </t>
  </si>
  <si>
    <t>H1318;H1321;H1324</t>
  </si>
  <si>
    <t>Behoud toegankelijkheid en mogelijkheden monitoring</t>
  </si>
  <si>
    <t>156.Gc.1</t>
  </si>
  <si>
    <t>Actualisatie gedragscode voor extensief gebruik mergelgroeven</t>
  </si>
  <si>
    <t>Behoud van vleermuispopulaties</t>
  </si>
  <si>
    <t>156.I.1</t>
  </si>
  <si>
    <t>2 à 3 Nieuwe poelen aanleggen voor Kamsalamander en alle nieuwe aanwas daarheen verplaatsen</t>
  </si>
  <si>
    <t>H1193</t>
  </si>
  <si>
    <t>Verbetering  staat van instandhouding geelbuikvuurpad</t>
  </si>
  <si>
    <t>156.I.2</t>
  </si>
  <si>
    <t>Inrichting van migratieroutes tussen de 3 huidige populaties in het B&amp;S-gebied en naar populaties in Savelsbos &amp; Geuldal</t>
  </si>
  <si>
    <t>156.Kk.1</t>
  </si>
  <si>
    <t>Keuringen groeven conform Mijnbouwwet en kleinschalig herstel ivm veiligheid</t>
  </si>
  <si>
    <t>Monitoring vleermuizen verbeteren</t>
  </si>
  <si>
    <t>Extra kalkrotsen winckelberg&amp;groeve 't Rooth vrijzetten</t>
  </si>
  <si>
    <t>Vergroten van open kalkrotswandjes</t>
  </si>
  <si>
    <t>Verruwing kalkwanden</t>
  </si>
  <si>
    <t>Vestigingsmogelijkheden voor soorten creeren; abiotische randvoorwaarden optimaliseren</t>
  </si>
  <si>
    <t>156.Kv.1</t>
  </si>
  <si>
    <t>Maatregelen om klimaat en toegankelijkheid voor vleermuizen te verbeteren in enkele groeven</t>
  </si>
  <si>
    <t>Behoud en verbetering van vleermuispopulaties</t>
  </si>
  <si>
    <t>156.Mo.1</t>
  </si>
  <si>
    <t>Uitvoering monitoring</t>
  </si>
  <si>
    <t>T.b.v. verbetering N2000 plan</t>
  </si>
  <si>
    <t>156.Oo.1</t>
  </si>
  <si>
    <t>Opstelling onderhoudsplan kalksteengroeven</t>
  </si>
  <si>
    <t>156.Op.1</t>
  </si>
  <si>
    <t>Poelen voor Geelbuikvuurpad jaarlijks vóór de voortplanting controleren op dichtslibben en zo nodig uitdiepen</t>
  </si>
  <si>
    <t>Behoud geelbuikvuurpadpopulaties</t>
  </si>
  <si>
    <t>Ontwikkelen (optimaliseren) schraalgrasland (mozaiek heischraal grasland en kalkgrasland) op de bemelerberg</t>
  </si>
  <si>
    <t>Tussentijds ontwikkeling heischrale graslanden vaststellen</t>
  </si>
  <si>
    <t>Onderzoek optimalisatie beheer en herstel van vegetaties op rotsbodem</t>
  </si>
  <si>
    <t>Uitgewerkte beheer- en herstelmaatregelen</t>
  </si>
  <si>
    <t>Onderzoek verbeteren soortenrijkdom</t>
  </si>
  <si>
    <t>Terugbrengen en behouden van kenmerkende en typische soorten</t>
  </si>
  <si>
    <t>Onderzoek vorm, maat en functionaliteit bufferstroken en naar voorkómen runoff door aanleg meer kleine landschapselementen, "minibuffers" e.d.</t>
  </si>
  <si>
    <t>H6210*;H6230*;H9160B</t>
  </si>
  <si>
    <t>Bodemonderzoek verzuring en ophoging  toxicatie toxische stoffen in bodems van heischrale graslanden. Oude omschrijving was: Bodemonderzoek verzuring en ophoging  toxicatie.</t>
  </si>
  <si>
    <t>Maatregelen tegen verzuring ontwikkelen</t>
  </si>
  <si>
    <t>Onderzoek naar de sleutelfactoren voor populatiegrootte kenmerkende insectenfauna</t>
  </si>
  <si>
    <t>H6210;H6230*</t>
  </si>
  <si>
    <t>Herstel insectenfauna</t>
  </si>
  <si>
    <t>156.Oz.1068</t>
  </si>
  <si>
    <t>Onderzoek naar White Nose Syndrom (WNS)</t>
  </si>
  <si>
    <t>H1318</t>
  </si>
  <si>
    <t>Behoud Meervleermuis</t>
  </si>
  <si>
    <t>156.Oz.1069</t>
  </si>
  <si>
    <t>Onderzoek naar mannenverblijven Meervleermuis langs migratieroutes (oude omschrijving: Onderzoek migratieroutes en locatie mannenverblijven)</t>
  </si>
  <si>
    <t>156.Oz.1070</t>
  </si>
  <si>
    <t>Verontreiniging met gifstoffen (DDT irt champignonteelt)</t>
  </si>
  <si>
    <t>156.Oz.1071</t>
  </si>
  <si>
    <t>Klimaatzones in kaart brengen (Rhootergroeve, Kelebosch groeve, Cluysberggroeve)</t>
  </si>
  <si>
    <t>156.Oz.1072</t>
  </si>
  <si>
    <t>Migratieroutes van en naar winterverblijven in kaart brengen incl knelpunten en oplossingsrichtingen</t>
  </si>
  <si>
    <t>156.Oz.1073</t>
  </si>
  <si>
    <t>Onderzoek naar functie van mergelgroeven voor vleermuizen in zomer en najaar</t>
  </si>
  <si>
    <t>156.Oz.1074</t>
  </si>
  <si>
    <t>Onderzoek naar omvang en kenmerken zwermzones, incl knelpuntenanalyse en actieplan</t>
  </si>
  <si>
    <t>156.Oz.1075</t>
  </si>
  <si>
    <t>Onderzoek naar toepassing detectiepoorten bij groeveingangen</t>
  </si>
  <si>
    <t>Betere monitoring vleermuispopulaties zonder betreding van de groeven</t>
  </si>
  <si>
    <t>Kleinschalig plaggen en bekalken</t>
  </si>
  <si>
    <t>bestrijden verzuring, afvoer nutrienten en herstel buffercapaciteit</t>
  </si>
  <si>
    <t>Verwijderen houtige opslag (handmatig/geitenbegrazing)</t>
  </si>
  <si>
    <t>Versnelde successie terugdringen</t>
  </si>
  <si>
    <t>Terugzetten successie; behoud abiotiek voor kenmerkende flora</t>
  </si>
  <si>
    <t>beperken nutrienten en tegengaan versnelde successie</t>
  </si>
  <si>
    <t>156.S.611</t>
  </si>
  <si>
    <t>Poelen voor Geelbuikvuurpad jaarlijks vóór de voortplanting vrijmaken van beschaduwing door bomen en struiken</t>
  </si>
  <si>
    <t>156.Sg.1</t>
  </si>
  <si>
    <t>Stabiliatiewerkzaamheden en plaatsen van afsluiting in 4 mergelgroeven (Gasthuisdellen, Cluysberg- en Winckelberggroeve)</t>
  </si>
  <si>
    <t>156.Sk.1</t>
  </si>
  <si>
    <t>Uitwerken subsidieregeleing Opstellen plan voor beheer en onderhoud van onderaardse kalksteengroeven</t>
  </si>
  <si>
    <t>Realiseren verbindingszones, inrichting</t>
  </si>
  <si>
    <t>Isolatie tegengaan en verbinden metapopulaties</t>
  </si>
  <si>
    <t>Aanleg verbindingszones. Oude omschrijving was: Realiseren verbindingszones, inrichting.</t>
  </si>
  <si>
    <t>Isolatie tegengaan en duurzaam behoud</t>
  </si>
  <si>
    <t>A aanleggen bufferzones langs bovenrand helling (inrichten)</t>
  </si>
  <si>
    <t>H6110*;H6210;H6230*;H6430C;H6510A;H7220*;H7230;H9110;H9120;H9160B;H91E0C*</t>
  </si>
  <si>
    <t>Tegengaan van invang en inspoeling van stikstof in het habitattype</t>
  </si>
  <si>
    <t xml:space="preserve">Het aanleggen van bufferstroken (waar nodig) langs gebieden waar poelen voorkomen om daarmee te voorkomen dat meststoffen de poelen stromen. </t>
  </si>
  <si>
    <t>H1193;H1166;H1163;H1096</t>
  </si>
  <si>
    <t xml:space="preserve">Inrichten bufferstroken langs beken; rand­beplantingen met natte zomen en ruigten als verbindingen. </t>
  </si>
  <si>
    <t>Versnippering en isolatie</t>
  </si>
  <si>
    <t>157.Aa.930</t>
  </si>
  <si>
    <t xml:space="preserve">Structureel beginnen met het aanplanten van eikenbomen (toekomstbomen), op goed zonbeschenen locaties dit is een maatregel met name gericht op de lange termijn </t>
  </si>
  <si>
    <t>areaal</t>
  </si>
  <si>
    <t>Aanplant bos</t>
  </si>
  <si>
    <t xml:space="preserve">Ontwikkelen van een bosverbinding met bos en struweel over het plateau van Heyenrath </t>
  </si>
  <si>
    <t>H9110</t>
  </si>
  <si>
    <t>Bosverbindingen</t>
  </si>
  <si>
    <t>157.Ab.211</t>
  </si>
  <si>
    <t>Het creëren van hakhoutstoven als een beheermaatregel (overbruggingsmaatregel</t>
  </si>
  <si>
    <t>Beheer</t>
  </si>
  <si>
    <t>Ad Advisering specifiek beheer kalkgraslanden en heischrale graslanden</t>
  </si>
  <si>
    <t>H6210*;H6230*;H6110*</t>
  </si>
  <si>
    <t>Advisering tbo’s, particulieren, gemeenten, bijv. door IKL</t>
  </si>
  <si>
    <t>157.Ad.489</t>
  </si>
  <si>
    <t>ondersteunen vrijwilligersplatform: Platform Gbvp en Vmp</t>
  </si>
  <si>
    <t>H1193;H1166</t>
  </si>
  <si>
    <t>157.Ad.490</t>
  </si>
  <si>
    <t>Onderzoek/advisering maatregelen Schimperbos</t>
  </si>
  <si>
    <t>Trend</t>
  </si>
  <si>
    <t>Uitwerking beheer</t>
  </si>
  <si>
    <t xml:space="preserve">Advies hooghoutbeheer Wijlre bossen (SBB) en het Eyserbos (SLL) </t>
  </si>
  <si>
    <t>Bosstructuur</t>
  </si>
  <si>
    <t>Tegengaan vergrassing</t>
  </si>
  <si>
    <t>Soortgerichte maatregelen</t>
  </si>
  <si>
    <t>H6110*;H6130;H6210;H6230*</t>
  </si>
  <si>
    <t>Behoud kwetsbare soorten</t>
  </si>
  <si>
    <t xml:space="preserve">Uitvoeringsplan agrarisch natuurbeheer </t>
  </si>
  <si>
    <t>H6210;H6110*;H6230*</t>
  </si>
  <si>
    <t>Versnippering/isolatie</t>
  </si>
  <si>
    <t>Bermenplan</t>
  </si>
  <si>
    <t>H6210;H6510A</t>
  </si>
  <si>
    <t xml:space="preserve">Gecompartimenteerde beweiding </t>
  </si>
  <si>
    <t xml:space="preserve">Instellen extensief  begrazings-/maaibeheer </t>
  </si>
  <si>
    <t xml:space="preserve">Extensiveren begrazingsbeheer </t>
  </si>
  <si>
    <t>B begrazingsbeheer  met geiten</t>
  </si>
  <si>
    <t>Begrazingsbeheer</t>
  </si>
  <si>
    <t>Bi bosrandbeheer</t>
  </si>
  <si>
    <t>H9160B;H6430C</t>
  </si>
  <si>
    <t>Verbetering structuur H9160B en ontwikkeling en behoud H6430C</t>
  </si>
  <si>
    <t>Bi middenbos-/ hakhoutbeheer</t>
  </si>
  <si>
    <t>Verbetering structuur en opbouw habitattype</t>
  </si>
  <si>
    <t>aanbrengen structuur, geen abrupte overgangen</t>
  </si>
  <si>
    <t>157.Bi.191</t>
  </si>
  <si>
    <t xml:space="preserve">Het toepassen van bosrandbeheer op zon beschenen zuidzijden van bospercelen kan op diverse locaties worden opgepakt </t>
  </si>
  <si>
    <t>157.Bi.192</t>
  </si>
  <si>
    <t xml:space="preserve">Dood hout laten liggen waar de soort voorkomt, dit levert potentiele locaties op voor het afzetten van de eieren </t>
  </si>
  <si>
    <t>157.Bi.193</t>
  </si>
  <si>
    <t xml:space="preserve">Het niet volledig vrijzetten van bomen en boomstronken. </t>
  </si>
  <si>
    <t>157.Bi.194</t>
  </si>
  <si>
    <t xml:space="preserve">In specifiek de holle wegen migratieroutes realiseren door het toepassen van hakhoutbeheer </t>
  </si>
  <si>
    <t>157.Bi.195</t>
  </si>
  <si>
    <t xml:space="preserve">Als (nood)maatregel het knotten en kandelaberen van eiken </t>
  </si>
  <si>
    <t>Toepassen van hakhout- en bosrandbeheer waar dat mogelijk is.</t>
  </si>
  <si>
    <t xml:space="preserve">Extensief randenbeheer </t>
  </si>
  <si>
    <t>Overgangen</t>
  </si>
  <si>
    <t>Bermenbeheer Bospaden</t>
  </si>
  <si>
    <t>bostructuur</t>
  </si>
  <si>
    <t xml:space="preserve">Omvorming naald- en eenvormige loofhoutopstanden </t>
  </si>
  <si>
    <t xml:space="preserve">Aanplant boomsoorten met goed strooisel </t>
  </si>
  <si>
    <t xml:space="preserve">Ongelijkvormig hooghoutbeheer </t>
  </si>
  <si>
    <t>Opstellen plan van aanpak per locatie voor middenbosbeheer</t>
  </si>
  <si>
    <t>Bi kap enkele populieren</t>
  </si>
  <si>
    <t>H6130</t>
  </si>
  <si>
    <t>Minder eutrofiëring als gevolg van bladval</t>
  </si>
  <si>
    <t>Bi bosrandbeheer/extensieve dunning</t>
  </si>
  <si>
    <t>Verbetering structuur H9160B</t>
  </si>
  <si>
    <t>Bi kappen naaldhout langs carexweitje</t>
  </si>
  <si>
    <t>Vermindering verdroging en verbetering kwaliteit habitattype</t>
  </si>
  <si>
    <t>Bi extensieve groepenkap</t>
  </si>
  <si>
    <t>Verbetering structuur en opbouw habitattype. Afvoeren biomassa</t>
  </si>
  <si>
    <t>Bi kap monotone naald- en loofhoutstakenopstanden</t>
  </si>
  <si>
    <t>Verbetering opbouw en structuur habitattype en afvoer biomassa</t>
  </si>
  <si>
    <t>Verbetering structuur habitattype</t>
  </si>
  <si>
    <t>Bi extensieve groepenkap e/o dunnen</t>
  </si>
  <si>
    <t>157.C.21</t>
  </si>
  <si>
    <t>Informatie-voorziening</t>
  </si>
  <si>
    <t>Communicatie / naamsbekendheid</t>
  </si>
  <si>
    <t>157.C.22</t>
  </si>
  <si>
    <t>Communicatie / Benutten locale expertise</t>
  </si>
  <si>
    <t>157.C.23</t>
  </si>
  <si>
    <t>Info bij uitvoering</t>
  </si>
  <si>
    <t>Communicatie / verhogen draagvlak</t>
  </si>
  <si>
    <t>Opstarten grensoverschrijdend N2000 overleg</t>
  </si>
  <si>
    <t>Terugdringen vermesting (nutrientenoverlast)</t>
  </si>
  <si>
    <t>Behoud bronpopulaties</t>
  </si>
  <si>
    <t xml:space="preserve">Voldoende budget reserveren voor vrijwilligers </t>
  </si>
  <si>
    <t>157.Dv.55</t>
  </si>
  <si>
    <t xml:space="preserve">Opstellen en actualisatie van een soortbeschermingsplan dat rekening houdt met de duurzaamheid op langere termijn </t>
  </si>
  <si>
    <t>Kwaliteit leefgebied</t>
  </si>
  <si>
    <t xml:space="preserve">Ruimtelijke inbedding en concretisering uitbreiding en kwaliteitsverbetering (bosbeheerplan) </t>
  </si>
  <si>
    <t>Structuurhabitattype</t>
  </si>
  <si>
    <t>Plan van aanpak uitwerking onderzoekresultaten</t>
  </si>
  <si>
    <t xml:space="preserve">Aanvullend maaibeheer </t>
  </si>
  <si>
    <t>Overleg Exotenbestrijding</t>
  </si>
  <si>
    <t>Exoten</t>
  </si>
  <si>
    <t xml:space="preserve">Beheersen/ingrijpen brandhaarden </t>
  </si>
  <si>
    <t xml:space="preserve">Opstellen maatregelenplan exoten </t>
  </si>
  <si>
    <t>H6430</t>
  </si>
  <si>
    <t xml:space="preserve">Verwijderen niet gebiedseigen, uitheemse en ongewenste bosopslag </t>
  </si>
  <si>
    <t xml:space="preserve">Verwijderen niet gebiedseigen, uitheemse en ongewenste soorten </t>
  </si>
  <si>
    <t>Gw afzetten koepelnesten gele weidemier</t>
  </si>
  <si>
    <t>Beschermen mierennesten ten tijde van maaibeurt</t>
  </si>
  <si>
    <t>H uitvoeren maatregelen ggor heuvelland voorzover betrekking op habitattypen geuldal</t>
  </si>
  <si>
    <t>Herstel waterhuishouding</t>
  </si>
  <si>
    <t>H uitbreiden OGOR-meetnet</t>
  </si>
  <si>
    <t>Extra OGOR-peilbuizen in het Geuldal</t>
  </si>
  <si>
    <t>jaarlijkse inspectie en kleinschalig ingrijpen</t>
  </si>
  <si>
    <t>Voorkomen erosie oevers</t>
  </si>
  <si>
    <t>Waar mogelijk aanwezige stuwen strijken</t>
  </si>
  <si>
    <t>H1163;H1096</t>
  </si>
  <si>
    <t xml:space="preserve">De passeerbaarheid van locaties door bouwtechnische maatregelen realiseren, zodanig dat trajecten zonder migratiebelemmeringen op elkaar aansluiten, </t>
  </si>
  <si>
    <t xml:space="preserve">Het toepassen van dynamisch molen/stuwenbeheer in combinate met temporele vismigratie </t>
  </si>
  <si>
    <t xml:space="preserve">Kleinschalige wateropvang en -berging in alle hellinggebieden van het stroomgebied, inclusief stedelijk gebied </t>
  </si>
  <si>
    <t xml:space="preserve">Extra water vasthouden op de flanken door middel van o.a. graften en houtsingels en andere vormen van lijnbeplanting </t>
  </si>
  <si>
    <t xml:space="preserve">Stimuleren van ander (agrarisch) landgebruik, kleinschaliger en meer overblijvende gewassen </t>
  </si>
  <si>
    <t>Detailontwatering natte natuur verwijderen/aanpassen</t>
  </si>
  <si>
    <t>H7220*;H7230;H91E0C*</t>
  </si>
  <si>
    <t xml:space="preserve">Vergroten infiltratie op het plateau in bestaande buffers </t>
  </si>
  <si>
    <t>H7220*;H7230</t>
  </si>
  <si>
    <t xml:space="preserve">Aanleg infiltratievoorziening, herstel infiltratiegebieden </t>
  </si>
  <si>
    <t xml:space="preserve">Maatregelen beïnvloeding kalktufvorming </t>
  </si>
  <si>
    <t xml:space="preserve">Gebiedsaanpak Ravensbos </t>
  </si>
  <si>
    <t xml:space="preserve">Gebiedsaanpak Terzieter bronnetjesbos </t>
  </si>
  <si>
    <t>H bescherming intrekgebieden</t>
  </si>
  <si>
    <t>Herstel grondwaterkwaliteit habitatattype</t>
  </si>
  <si>
    <t>Uitvoeren hydrologisch onderzoek conform aanpak Bunder- en Elsloërbos</t>
  </si>
  <si>
    <t>Bescherming intrekgebied</t>
  </si>
  <si>
    <t>Monitoring en evaluatie genomen maatregelen</t>
  </si>
  <si>
    <t>H aanpak te diepe insnijding waterlopen (na uitvoering onderzoek)</t>
  </si>
  <si>
    <t>Herstel habitattype</t>
  </si>
  <si>
    <t>Veiligstellen kwetsbare soorten (operatie Peperboompje)</t>
  </si>
  <si>
    <t>157.I.301</t>
  </si>
  <si>
    <t>Opstellen en uitvoeren zolderherstelplan</t>
  </si>
  <si>
    <t>H1324</t>
  </si>
  <si>
    <t>Instandhouding kraamverblijfplaats</t>
  </si>
  <si>
    <t xml:space="preserve">Extra inrichtingsmaatregelen </t>
  </si>
  <si>
    <t>Areaal vergroten</t>
  </si>
  <si>
    <t>157.I.303</t>
  </si>
  <si>
    <t xml:space="preserve">Het regelmatig creëren van nieuwe plasjes en rijsporen zodat ook hierdoor pioniersituaties ontstaan en de bestaande poelen weer vrijmaken van begroeiing </t>
  </si>
  <si>
    <t>Biotoop optimaliseren</t>
  </si>
  <si>
    <t>157.I.304</t>
  </si>
  <si>
    <t>Het plaatsen van betonnen drinkbakken</t>
  </si>
  <si>
    <t>157.I.305</t>
  </si>
  <si>
    <t xml:space="preserve">Door het herstellen van kleinschalige landschapselementen en het aanleggen van diverse poelen ook het potentiële leefgebied toenemen </t>
  </si>
  <si>
    <t>vergroting leefgebied</t>
  </si>
  <si>
    <t>157.I.306</t>
  </si>
  <si>
    <t>Ontwikkelen leefgebieden in het gebied Stokhem-Beertenshoven-droogdal Abelsche grub en in den Teggert</t>
  </si>
  <si>
    <t>Isolatie/versnippering</t>
  </si>
  <si>
    <t xml:space="preserve">Diverse bestaande en potentieel geschikte poelen moeten worden vergroot en/of verdiept of dan wel een degelijke betonbodem krijgen </t>
  </si>
  <si>
    <t xml:space="preserve">Door o.a. wegen en potentiele leefgebieden zoveel mogelijk obstakel vrij te maken wordt het areaal voor de soort toegankelijker en uitgebreid </t>
  </si>
  <si>
    <t xml:space="preserve">Het uitvoeren van de maatregelen zoals genoemd in de Gebiedsanalyse en Maatregelenpakket Kamsalamander Midden- en Zuid-Limburg en Vinpootsalamander Mergelland en Wormdal” van 25 februari 2019 van Omniverde is daarbij een belangrijk vertrekpunt </t>
  </si>
  <si>
    <t xml:space="preserve">Meer struik en boomvomers spontaan laten opkomen langs de beekloop zodat er meer schaduwwerking optreedt </t>
  </si>
  <si>
    <t>Kwaliteitsslag hellingsmoerassen</t>
  </si>
  <si>
    <t>Isolatie en versnippering</t>
  </si>
  <si>
    <t xml:space="preserve">Instellen exclosures </t>
  </si>
  <si>
    <t>Inrichting van habitattype</t>
  </si>
  <si>
    <t xml:space="preserve">Herstel alluviaal bos Beutenaken </t>
  </si>
  <si>
    <t>Bosomvorming</t>
  </si>
  <si>
    <t>Uitbreiding kalkmoeras o.a. bij cartils</t>
  </si>
  <si>
    <t>Aanleggen en behouden boscorridors/heidevegetaties</t>
  </si>
  <si>
    <t>H4030;H6230*</t>
  </si>
  <si>
    <t>Terugdringen isolatie en versnippering</t>
  </si>
  <si>
    <t>157.Kk.6</t>
  </si>
  <si>
    <t>M extra maaien en afvoeren</t>
  </si>
  <si>
    <t>M hooibeheer</t>
  </si>
  <si>
    <t>M inrichten kralen tbv parkeren schapen</t>
  </si>
  <si>
    <t>Tegengaan vermesting doo schapenuitwerpselen</t>
  </si>
  <si>
    <t>Gefaseerd maaibeheer toepassen eenmaal laat maaien per twee tot vier jaar is nodig om op die manier een ruige zoomvegetatie te ontwikkelen.</t>
  </si>
  <si>
    <t>Extra maaien en afvoeren</t>
  </si>
  <si>
    <t>Maai en afvoer beheer</t>
  </si>
  <si>
    <t>Proef sinusbeheer (maaien en afvoeren)</t>
  </si>
  <si>
    <t>Extra maaibeheer</t>
  </si>
  <si>
    <t>157.Mo.161</t>
  </si>
  <si>
    <t>Monitoring Vleermuizen</t>
  </si>
  <si>
    <t>Trend bepalen</t>
  </si>
  <si>
    <t>157.Mo.162</t>
  </si>
  <si>
    <t>Monitoring kraamkolonie</t>
  </si>
  <si>
    <t>157.Mo.163</t>
  </si>
  <si>
    <t>Digitaliseren hangplaatsen vleermuizen winterverblijven</t>
  </si>
  <si>
    <t>Inventarisatie korstmossen en bepalen bodem-pH</t>
  </si>
  <si>
    <t>Terugdringen verzuring</t>
  </si>
  <si>
    <t>157.Mo.47</t>
  </si>
  <si>
    <t>Methodiekontwikkeling en praktijkonderzoek en monitoring maatregelen.</t>
  </si>
  <si>
    <t>Herhalingsonderzoek/monitoring van het bosreservaat Vijlenerbos</t>
  </si>
  <si>
    <t xml:space="preserve">Langetermijneffecten van middenbosbeheer en ongelijkjarig hooghoutbosbeheer </t>
  </si>
  <si>
    <t>157.Nd.314</t>
  </si>
  <si>
    <t xml:space="preserve">Voldoende dood hout laten liggen en laat heggen uitgroeien tot struweelhagen dit om het landbiotoop aantrekkelijk te maken </t>
  </si>
  <si>
    <t>Kwaliteitsslag</t>
  </si>
  <si>
    <t xml:space="preserve">actief beheer bij toenemende dominantie van Beuk, Hulst, Amerikaanse vogelkers en/of andere niet gewenste soorten </t>
  </si>
  <si>
    <t>uitheemse boom- en struikvormers te verwijderen</t>
  </si>
  <si>
    <t>157.Oo.3</t>
  </si>
  <si>
    <t>Opstellen onderhoudsplan kalksteengroeven</t>
  </si>
  <si>
    <t>Op verwijderen zwerfafval</t>
  </si>
  <si>
    <t>Herstel en behoud habitattype</t>
  </si>
  <si>
    <t>Oppervlakte vergroten/ontwikkeling heidevegetaties</t>
  </si>
  <si>
    <t>Beheer van het habitattype</t>
  </si>
  <si>
    <t>Oz Lopend OBN-onderzoek naar vorm van hooghout-beheer op 2 proeflocaties</t>
  </si>
  <si>
    <t>Vervolg-onderzoek naar lange termijn effecten proef hooghoutbeheer op proeflocaties</t>
  </si>
  <si>
    <t>Volgen van de ontwikkeling van het habitattype na ingreep</t>
  </si>
  <si>
    <t>Uitwerken beheermaatregelen op basis van het OBN-onderzoek naar vorm van hooghout-beheer op 2 proeflocaties in het Geuldal</t>
  </si>
  <si>
    <t>Oz onderzoek naar drainage</t>
  </si>
  <si>
    <t>H91E0C*;H7220*</t>
  </si>
  <si>
    <t>157.Oz.1211</t>
  </si>
  <si>
    <t>Toetsen Wnb Intensief gebruik</t>
  </si>
  <si>
    <t>Instandhouding overwinteringsbiotoop vleermuizen</t>
  </si>
  <si>
    <t>157.Oz.1212</t>
  </si>
  <si>
    <t>Migratieroutes en mannenverblijven meervleermuis</t>
  </si>
  <si>
    <t>157.Oz.1213</t>
  </si>
  <si>
    <t>Actualiseren gedragscode voor extensief gebruik</t>
  </si>
  <si>
    <t>157.Oz.1214</t>
  </si>
  <si>
    <t>Klimaatzones grotere gangenstelsels in kaart brengen</t>
  </si>
  <si>
    <t>157.Oz.1215</t>
  </si>
  <si>
    <t>Zwermzones in kaart brengen en veilig stellen, en uitvoeren zwermonderzoek.</t>
  </si>
  <si>
    <t>157.Oz.1216</t>
  </si>
  <si>
    <t>Vooronderzoek verontreiniging champignonteelt</t>
  </si>
  <si>
    <t>157.Oz.1217</t>
  </si>
  <si>
    <t>Functie zomer</t>
  </si>
  <si>
    <t xml:space="preserve">
Onderzoek rondtrekkende schaapskuddes 
</t>
  </si>
  <si>
    <t xml:space="preserve">Experiment kleinschalig plaggen als herstelmaatregel </t>
  </si>
  <si>
    <t>Uitvoeren beheerexpriment</t>
  </si>
  <si>
    <t>157.Oz.1221</t>
  </si>
  <si>
    <t xml:space="preserve">Onderzoek naar het effect van beverdammen in met name kleinere zijbeken op de aanwezigheid van Beekprik en Beekdonderdpad </t>
  </si>
  <si>
    <t>H1337;H1096;H1163</t>
  </si>
  <si>
    <t>Interactie met andere soorten</t>
  </si>
  <si>
    <t>Onderzoek omleiding Groote Molen Meerssen vanwege barrière werking.</t>
  </si>
  <si>
    <t>Onderzoek naar het effect van de toename van de Californische en Amerikaane rivierkreeft op de populatie van Beekprik en Beekdonderpad.</t>
  </si>
  <si>
    <t>157.Oz.1224</t>
  </si>
  <si>
    <t xml:space="preserve">Onderzoek naar de verspreiding van de Zwartbekgrondel en andere exoten </t>
  </si>
  <si>
    <t xml:space="preserve">Onderzoek naar het gedrag van potamodrome (Beekprik) soorten bij stroomafwaartse migratie is weinig bekend </t>
  </si>
  <si>
    <t>Onderzoek/inventarisatie naar mestsilo’s in de directe nabijheid van de beekloop</t>
  </si>
  <si>
    <t>157.Oz.1229</t>
  </si>
  <si>
    <t>Onderzoek hakhoutbeheer irt Vliegend hert</t>
  </si>
  <si>
    <t>157.Oz.1230</t>
  </si>
  <si>
    <t xml:space="preserve">Integratie maatregelen in bosbeheerplan </t>
  </si>
  <si>
    <t>Buffer in het agrarisch gebied</t>
  </si>
  <si>
    <t>Pilot Ravensbos</t>
  </si>
  <si>
    <t>Effectiviteit bescherming intrekgebied</t>
  </si>
  <si>
    <t>Onderzoek naar waterkwaliteit en vegetatie terzietbronnetjes</t>
  </si>
  <si>
    <t xml:space="preserve">Aanvullende biotische kenmerken bepalen trend </t>
  </si>
  <si>
    <t>Biotische kenmerken</t>
  </si>
  <si>
    <t>Bepalen beste ontwikkellocaties</t>
  </si>
  <si>
    <t>Kansrijke ontwikkellocaties</t>
  </si>
  <si>
    <t>Trend bepalen na kartering 2018</t>
  </si>
  <si>
    <t>Onderzoek naar de toename van Hulst</t>
  </si>
  <si>
    <t>Inzicht in de sleutelfactoren</t>
  </si>
  <si>
    <t>Beheerstrategie</t>
  </si>
  <si>
    <t>Onderzoek naar drainage/diepe insnijding plus verkenning maatregelen</t>
  </si>
  <si>
    <t xml:space="preserve">Effectiviteit beheer (robinea) </t>
  </si>
  <si>
    <t>Effectiviteit beheer (extensieve bosbegrazing</t>
  </si>
  <si>
    <t>Vaststellen trend</t>
  </si>
  <si>
    <t>Intrekgebieden bepalen Genhoes, Mechelderbeek &amp; Klitserbeek  (vervolgonderzoek op 157.OZ.849</t>
  </si>
  <si>
    <t>157.Oz.1247</t>
  </si>
  <si>
    <t>Connectiviteit van graslanden middels bermbeheer</t>
  </si>
  <si>
    <t>Onderzoek invloed recreatiedruk op kwaliteit habitattypen</t>
  </si>
  <si>
    <t>H6210; H9110; H9120; H9160</t>
  </si>
  <si>
    <t>Oz onderzoek naar functionaliteit bufferzones</t>
  </si>
  <si>
    <t>H6110*;H6130;H6210*;H6230*;H6430C;H6510A;H7220*;H7230;H9110;H9160B;H91E0C*</t>
  </si>
  <si>
    <t>Kennis en ervaring opdoen met de werking van iopvangstroken/bufferzones</t>
  </si>
  <si>
    <t>Oz onderzoek naar vergroten soortenrijkdom</t>
  </si>
  <si>
    <t>Behoud van het habitattype en op termijn verbetering van kwaliteit</t>
  </si>
  <si>
    <t>Oz onderzoek naar voorkómen van ongewenste opslag</t>
  </si>
  <si>
    <t>Behoud pioniersituaties door bijv. meer dynamiek in het systeem</t>
  </si>
  <si>
    <t>Oz onderzoek naar uitbreidingsmogelijkheden habitattype</t>
  </si>
  <si>
    <t>Behoud van het habitattype waarvoor nodig: deskundig advies over inrichtings- en beheermaatregelen, vast te leggen in een (detail)beheerplan</t>
  </si>
  <si>
    <t>Oz onderzoek naar effectief verwijderen exoten</t>
  </si>
  <si>
    <t>Deskundigenadvies over mogelijke beheermaatregelen gericht op het tegengaan van de vestiging en kieming van exoten en het bevoordelen van de zinkvegetaties</t>
  </si>
  <si>
    <t>Oz aanvullende monitoring zinkweiden</t>
  </si>
  <si>
    <t>Tussentijdse aanvullende monitoring om ontwikkeling te volgen</t>
  </si>
  <si>
    <t>Bodemonderzoek</t>
  </si>
  <si>
    <t>Vergroting areaal</t>
  </si>
  <si>
    <t>Uitvoeren experiment met twee keer per jaar maaien en volgen zaadzetting en ontwikkeling vegetatie</t>
  </si>
  <si>
    <t>Onderzoek naar beheer</t>
  </si>
  <si>
    <t>Kleinschalig akkeren</t>
  </si>
  <si>
    <t>Oz deelname obn-onderzoek vrakelberg</t>
  </si>
  <si>
    <t>H6210*</t>
  </si>
  <si>
    <t>Veldonderzoek naar beheeroptimalisatie zuid-limburgse hellingschraallanden</t>
  </si>
  <si>
    <t>Dominantie Bergdravik</t>
  </si>
  <si>
    <t>Tegengaan exoten</t>
  </si>
  <si>
    <t>Oz vervolg obn-onderzoek naar beheeroptimalisatie hellingschraallanden</t>
  </si>
  <si>
    <t>Inzicht verkrijgen in effectief beheer t.b.v. behoud en kwaliteitsverbetering hellingschraalgraslanden</t>
  </si>
  <si>
    <t>Onderzoek naar de risico's van genetische erosie van de populatie</t>
  </si>
  <si>
    <t>H6110*;H6210;H6230*;H9160B</t>
  </si>
  <si>
    <t>Veiligstellen van de populatie</t>
  </si>
  <si>
    <t>Oz bodemonderzoek naar verzuring e/o toxicatie</t>
  </si>
  <si>
    <t>Experimenteel (veld-)onderzoek naar kansrijke maatregelen en de invloed hiervan op de bodemchemie en de ontwikkeling van het habitattype. Uitkomsten worden uitgewerkt in concrete handvatten voor beheer en inrichting.</t>
  </si>
  <si>
    <t>Onderzoek naar uitbreidingsmogelijkheden habitattype</t>
  </si>
  <si>
    <t>nvt klaar</t>
  </si>
  <si>
    <t>Oz Aanvullende monitoring Heischrale graslanden</t>
  </si>
  <si>
    <t>Oz Onderzoek naar kansrijke locaties voor ontwikkeling van het habitattype</t>
  </si>
  <si>
    <t>H6230*;H6210</t>
  </si>
  <si>
    <t>Het vinden van uitbreidingslocaties voor het habitattype ten behoeve van behalen instandhoudingsdoelstelling</t>
  </si>
  <si>
    <t>Oz onderzoek lokaliseren habitattype</t>
  </si>
  <si>
    <t>Ten behoeve van het vaststellen van het voorkomen, de verspreiding, ligging en omvang van het habitattype</t>
  </si>
  <si>
    <t>Oz onderzoek naar effect nitraat op kalktufbronvegetaties</t>
  </si>
  <si>
    <t>Vaststellen van een in Nederland te hanteren grenswaarde voor nitraat in het grondwater van kalktufbronnen.</t>
  </si>
  <si>
    <t>Oz onderzoek naar intrekgebied bronnen en kalkmoeras</t>
  </si>
  <si>
    <t>Vaststellen ligging van de intrekgebeiden ten behoeve van de bescherming van de intrekgebieden en daarmee veiligstellen van de instandhouding van de habitattypen</t>
  </si>
  <si>
    <t>Oz onderzoek naar KDW-waarde habitattype</t>
  </si>
  <si>
    <t>Huidige te ruime definitie KDW nader te bepalen ook in relatie tot de veel lagere KDW voor Kalkmoerassen</t>
  </si>
  <si>
    <t>Oz Onderzoek verloop waterkwaliteit en vegetatie van kalktufbronnen</t>
  </si>
  <si>
    <t>Het onderzoek gaat gebruikt worden om een beeld te krijgen van de trend van het habitattype. Dit kan mede gebruikt worden om de noodzaak en aard van maatregelen voor deze gebieden te bepalen.</t>
  </si>
  <si>
    <t>Oz onderzoek naar aanpak te diepe insnijding waterlopen</t>
  </si>
  <si>
    <t>Oz Aanvullende monitoring Kalkmoerassen</t>
  </si>
  <si>
    <t>Oz Onderzoek naar sleutelfactoren in duurzaam herstel van  kalkmoerassen</t>
  </si>
  <si>
    <t>Hoe kan door middel van beheer en inrichting worden ingespeeld op de sleutelfactoren die ten grondslag liggen aan het functioneren van kalkmoerassen in het Heuvelland, zodat de kwaliteit van kalkmoerassen kunnen worden hersteld en versterkt.</t>
  </si>
  <si>
    <t>Oz onderzoek naar maatregelen habitattype</t>
  </si>
  <si>
    <t>Duidelijk krijgen hoe een optimaal ontwikkeld Veldbies-Beukenbos er voor Nederlandse begrippen uitziet, en wat daarbij de kwaliteitskenmerken zijn</t>
  </si>
  <si>
    <t>P kleinschalig plaggen in combinatie met opbrengen maaisel of zaad</t>
  </si>
  <si>
    <t>Afvoer nutriënten en creëren vestigingsmogelijkheden voor soorten</t>
  </si>
  <si>
    <t>Behoud habitattype en creëren vestigingsmogelijkheden voor soorten van het habitattype</t>
  </si>
  <si>
    <t>Tegengaan effecten stikstofophoping, afvoer nutriënten. Vestigingsmogelijkheden voor soorten</t>
  </si>
  <si>
    <t>R populieren ringen</t>
  </si>
  <si>
    <t>Geleidelijk verwijderen populieren uit het habitattype dmv ringen tbv herstel habitattype</t>
  </si>
  <si>
    <t>S verwijderen houtige opslag (handmatig/geitenbegrazing)</t>
  </si>
  <si>
    <t>Afvoer nutriënten, voorkomen dichtgroeien habitattype</t>
  </si>
  <si>
    <t>Tegengaan van bosopslag</t>
  </si>
  <si>
    <t>Succesie</t>
  </si>
  <si>
    <t>Verwijderen houtige opslag (handmatig)</t>
  </si>
  <si>
    <t>Afvoer nutriënten, behoud kwaliteit habitattype</t>
  </si>
  <si>
    <t>S verwijderen houtige opslag (handmatig)</t>
  </si>
  <si>
    <t>Afvoer nutriënten, behoud habitattype</t>
  </si>
  <si>
    <t xml:space="preserve">Geplagde plekken opslag verwijderen </t>
  </si>
  <si>
    <t>Verwijderen boomopslag en houtige begroeiing</t>
  </si>
  <si>
    <t xml:space="preserve">Verwijderen opslag </t>
  </si>
  <si>
    <t>157.Sg.5</t>
  </si>
  <si>
    <t>Stabilisatiewerkzaamheden en plaatsen van afsluitingen</t>
  </si>
  <si>
    <t>157.Sk.4</t>
  </si>
  <si>
    <t>Opstellen van subsieregeling voor onderhoud en beheer van groeven (oude omschrijving: Uitvoering subsidieregeling onderhoud en beheer van gangenstelsels)</t>
  </si>
  <si>
    <t>Afspraken maken met agrariers voor minder mestgift direct langs een water of poel</t>
  </si>
  <si>
    <t>H1166;H1163;H1096</t>
  </si>
  <si>
    <t xml:space="preserve">Afspraken maken om puntlozingen en diffuse lozingen van verontreinigd water in het gehele stroomgebied tegen te gaan (inclusief het Belgische deel) </t>
  </si>
  <si>
    <t>Toxicatie</t>
  </si>
  <si>
    <t>U uitbreiding ten behoeve van behoud dmv vrijmaken bodem in combinatie met opbrengen van zaden</t>
  </si>
  <si>
    <t>U uitbreiding ten behoeve van behoud</t>
  </si>
  <si>
    <t>Behoud habitattype en realiseren instandhoudings-doelstelling</t>
  </si>
  <si>
    <t>Behoud van het habitattype en realiseren instandhoudingsdoelstelling</t>
  </si>
  <si>
    <t>Zeer geleidelijke uitbreiding habitattype dmv kappen en waar nodig plaggen</t>
  </si>
  <si>
    <t xml:space="preserve">Kwaliteitsimpuls kerngebieden </t>
  </si>
  <si>
    <t>157.U.896</t>
  </si>
  <si>
    <t>Het areaal zal vergroot moeten worden door ze beter met elkaar te verbinden / Hellinggraslanden van SBB / Berghofwei</t>
  </si>
  <si>
    <t>Invoeren gefaseerd hooilandbeheer op kansrijke locaties</t>
  </si>
  <si>
    <t>V realiseren verbindingszones</t>
  </si>
  <si>
    <t>Duurzaam behoud van habitattype door tegengaan van isolatie, ontwikkelen van mogelijkheden voor migratie van soorten, creëren van stepping stones</t>
  </si>
  <si>
    <t>157.V.568</t>
  </si>
  <si>
    <t xml:space="preserve">Aan particulieren kan gevraagd worden om poelen aan te leggen zodat versnippering en isolatie kan worden verminderd of opgeheven </t>
  </si>
  <si>
    <t xml:space="preserve">Leefgebieden onderling verbinden door locaties passeerbaar te maken en obstakels te verwijderen. </t>
  </si>
  <si>
    <t xml:space="preserve">Aanleg van een aangepaste vispassage bij Groote Molen Meerssen. </t>
  </si>
  <si>
    <t xml:space="preserve">Herinrichting van onnatuurlijke beektrajecten, o.m. in stedelijke gebieden o.a. het optimaliseren van de beekbedding </t>
  </si>
  <si>
    <t>157.V.572</t>
  </si>
  <si>
    <t>aanleggen/realiseren van nieuwe groenstucturen</t>
  </si>
  <si>
    <t>Ontwikkelen van een bosverbinding met bos en struweel over het plateau van Heyenrath</t>
  </si>
  <si>
    <t>Verwerving NNN</t>
  </si>
  <si>
    <t>Verkomen inspoeling</t>
  </si>
  <si>
    <t>Hydrologisch onderzoek</t>
  </si>
  <si>
    <t>kontinuering maai- en graasbeheer tbv verwijdering overmaat aan voedingsstoffen</t>
  </si>
  <si>
    <t>Dunnen minder goed ontwikkelede delen en verwijderen ruigte en strooisel</t>
  </si>
  <si>
    <t>Meer licht op de bodem toelaten</t>
  </si>
  <si>
    <t>Verwijderen van struweel, bos en liaanvegetaties en strooisel en introductie van schapebegrazing</t>
  </si>
  <si>
    <t>Afvoer biomassa, tegengaan schaduwwerking; verbeteren abiotiek kalkgrasland</t>
  </si>
  <si>
    <t>Verruigde delen bestaand habitat extra maaien, grazen(drukbegrazing), opslag verwijderen</t>
  </si>
  <si>
    <t>Verwijderen biomassa en opheffen beschaduwing</t>
  </si>
  <si>
    <t>Ontwikkelen kalkgraslanden door introductie begrazing met schapen en maaien en afvoeren. Zo nodig plaggen</t>
  </si>
  <si>
    <t>Afvoer biomassa en nutrienten uit vm landbouwkundig gebruik</t>
  </si>
  <si>
    <t>realisatie verbindingszone (bestaande Nieuwe Natuur) dmv aankoop of dmv toegesneden beheerovereenkomsten_x000D_
_x000D_
beerheersovereenkomsten</t>
  </si>
  <si>
    <t>schrale graslandverbindingszone_x000D_
1</t>
  </si>
  <si>
    <t>Aanpassing beheer bermen en overhoeken buiten Natura 2000</t>
  </si>
  <si>
    <t>Isolatie opheffen</t>
  </si>
  <si>
    <t>Introductie rondtrekkende schaapskudde voor beheer bermen e.d. tussen Kunderberg en Geuldal</t>
  </si>
  <si>
    <t>Verhogen soortenrijkdom, afvoer nutrienten</t>
  </si>
  <si>
    <t>Aanleg en inrichting bufferstrook tegen instromend water van hoger gelegen gronden (Putberg)</t>
  </si>
  <si>
    <t>H6210;H9160B</t>
  </si>
  <si>
    <t>Weren van ongewenste inbreng van nutrienten</t>
  </si>
  <si>
    <t>Experimenteel hakhoutbeheer op de Putberg</t>
  </si>
  <si>
    <t>nog geen nr: pas na vaststelling door GS toegevoegd1</t>
  </si>
  <si>
    <t>Bufferstrook</t>
  </si>
  <si>
    <t>Runoff: tegengaan instroming van water en slib</t>
  </si>
  <si>
    <t>nog geen nr: pas na vaststelling door GS toegevoegd2</t>
  </si>
  <si>
    <t>nog geen nr: pas na vaststelling door GS toegevoegd3</t>
  </si>
  <si>
    <t>nog geen nr: pas na vaststelling door GS toegevoegd4</t>
  </si>
  <si>
    <t>Sint Pietersberg &amp; Jekerdal</t>
  </si>
  <si>
    <t>A aanleggen bufferzones langs nw-rand cannerbos (inrichten)</t>
  </si>
  <si>
    <t>Tegengaan invang en inspoeling van stikstof in het habitattype</t>
  </si>
  <si>
    <t>Advisering tbo’s, parti-culieren, gemeenten, bijv. door IKL</t>
  </si>
  <si>
    <t>B begrazingsbeheer Duchateaugroeve</t>
  </si>
  <si>
    <t>B begrazingsbeheer Duivelsgrot</t>
  </si>
  <si>
    <t>B inrichten kralen parkeren schapen</t>
  </si>
  <si>
    <t>H6110*;H6210*;H6230*;H6510A</t>
  </si>
  <si>
    <t>Tegengaan vermesting door schapenuitwerpselen</t>
  </si>
  <si>
    <t>B begrazingsbeheer Popelmondedal, Kannerhei en Zonneberg</t>
  </si>
  <si>
    <t>B begrazingsbeheer Plateau, Westhelling en Kannerhei</t>
  </si>
  <si>
    <t>B extra nabeweiding</t>
  </si>
  <si>
    <t>B begrazingsbeheer ENCI-bos en Slavante</t>
  </si>
  <si>
    <t>Tegengaan overwoekering bosbodem door klimop + op gang brengen strooiselvertering tbv ondergroei habitattype</t>
  </si>
  <si>
    <t>Ontwikkelen geleidelijk opgaande bosrand (leidt ook tot minder depositie in de kern van het bos)</t>
  </si>
  <si>
    <t>Bi gaten maken in combinatie met actief inplanten van toekomstbomen</t>
  </si>
  <si>
    <t>Afvoer van nutriënten, lichtval op bosbodem tbv voorjaarsflora, bevoordelen toekomstbomen tbv variatie in leeftijdsopbouw bos</t>
  </si>
  <si>
    <t>Tegengaan effecten stikstofophoping, afvoer nutriënten en lichtval op bosbodem tbv voorjaarsflora</t>
  </si>
  <si>
    <t>159.C.1</t>
  </si>
  <si>
    <t>159.C.2</t>
  </si>
  <si>
    <t>159.C.3</t>
  </si>
  <si>
    <t>Chopperen icm opbrengen maaisel</t>
  </si>
  <si>
    <t>Verbeteren kwaliteit</t>
  </si>
  <si>
    <t>159.Dv.1</t>
  </si>
  <si>
    <t>Uitvoering subsidieregeling onderhoud en beheer van gangenstelsels</t>
  </si>
  <si>
    <t>Herintroductie typische en kenmerkende plantensoorten</t>
  </si>
  <si>
    <t>H6110*;H6210;H6230*</t>
  </si>
  <si>
    <t>Behoud en terugbrengen van bedreigde soorten</t>
  </si>
  <si>
    <t>159.Kk.1</t>
  </si>
  <si>
    <t>M aanschaf materieel maaien steile hellingen</t>
  </si>
  <si>
    <t>H6210*;H6230*;H6510A</t>
  </si>
  <si>
    <t>M hooibeheer Popelmondedal, Kannerhei en Zonneberg</t>
  </si>
  <si>
    <t>H6210;H6230*;H6510A</t>
  </si>
  <si>
    <t>M hooibeheer Plateau, Westhelling en Kannerhei</t>
  </si>
  <si>
    <t>H1078</t>
  </si>
  <si>
    <t>159.Mo.2</t>
  </si>
  <si>
    <t>Monitoring Spaanse vlag</t>
  </si>
  <si>
    <t>159.Oo.1</t>
  </si>
  <si>
    <t>Kennis en ervaring opdoen met de werking van opvangstroken</t>
  </si>
  <si>
    <t>Oz onderzoek naar succesvol terugdringen struweel</t>
  </si>
  <si>
    <t>Behoud en creëren pioniersituatie ten behoeve van behoud habitattype</t>
  </si>
  <si>
    <t>Behoud habitattype en op termijn verbetering van kwaliteit habitattype</t>
  </si>
  <si>
    <t>Oz deelname obn-onderzoek popelmondedal</t>
  </si>
  <si>
    <t>Veldonderzoek naar beheeroptimalisatie van zuid-limburgse hellingschraallanden</t>
  </si>
  <si>
    <t>Oz bodemonderzoek naar verzuring en toxicatie</t>
  </si>
  <si>
    <t>159.Oz.624</t>
  </si>
  <si>
    <t>159.Oz.625</t>
  </si>
  <si>
    <t>159.Oz.626</t>
  </si>
  <si>
    <t>159.Oz.627</t>
  </si>
  <si>
    <t>159.Oz.628</t>
  </si>
  <si>
    <t>Zwermzones in kaart brengen en veilig stellen.</t>
  </si>
  <si>
    <t>159.Oz.629</t>
  </si>
  <si>
    <t>Vooronderzoek verontreiniging DTT</t>
  </si>
  <si>
    <t xml:space="preserve">Hoe diep zit de kalk ivm uitbreiding </t>
  </si>
  <si>
    <t>159.Oz.631</t>
  </si>
  <si>
    <t>Behoud kwaliteit habitattypen</t>
  </si>
  <si>
    <t>Inventarisatie locaties tbv uitbreiding</t>
  </si>
  <si>
    <t>Uitbreiding tbv behoud</t>
  </si>
  <si>
    <t>159.Oz.633</t>
  </si>
  <si>
    <t>P kleinschalig plaggen in combinatie met opbrengen maaisel</t>
  </si>
  <si>
    <t>Tegengaan effecten stikstofopho-ping, afvoer nutriënten_x000D_
Vestigingsmo-gelijkheden voor soorten_x000D_
Tegengaan effecten stikstofopho-ping, afvoer nutriënten_x000D_
Vestigingsmo-gelijkheden voor soorten</t>
  </si>
  <si>
    <t>Tegengaan effecten stikstofopho-ping, afvoer nutriënten_x000D_
Vestigingsmo-gelijkheden voor soorten</t>
  </si>
  <si>
    <t xml:space="preserve">Extra plaggen en opbrengen van zaden </t>
  </si>
  <si>
    <t>P kleinschalig plaggen in combinatie met opbrengen maaisel Kannerhei en Westhelling</t>
  </si>
  <si>
    <t>H6230</t>
  </si>
  <si>
    <t>S verwijderen houtige opslag (handmatig) Duchateau en Oehoewand</t>
  </si>
  <si>
    <t>S verwijderen houtige opslag (handmatig) Duivelsgrot</t>
  </si>
  <si>
    <t>S verwijderen houtige opslag (handmatig) Westhelling en Kannerhei</t>
  </si>
  <si>
    <t>159.Sg.1</t>
  </si>
  <si>
    <t>Isolatie tegengaan, duurzaam behoud, migratie soorten, creëren stepping stones</t>
  </si>
  <si>
    <t>Buiten (nabij) het habitattype terugzetten bosopslag</t>
  </si>
  <si>
    <t>Schaduwwerking opheffen</t>
  </si>
  <si>
    <t>Maaien en afvoeren bosranden</t>
  </si>
  <si>
    <t>Afvoer van voedingsstoffen</t>
  </si>
  <si>
    <t>Functioneel herstel</t>
  </si>
  <si>
    <t>Herintroductie hakhoutbeheer</t>
  </si>
  <si>
    <t>Verbeteren bosstructuur, gelaagdheid en lichtinval voor voorjaarsflora</t>
  </si>
  <si>
    <t>ja bosrand kappen ten behoeve van gradient zuidzijde Savelsbos</t>
  </si>
  <si>
    <t>herstel kalkrijk struweel; stimuleren gradient tussen bos en bosranden</t>
  </si>
  <si>
    <t>gerichte inventarisatie Spaanse Vlag</t>
  </si>
  <si>
    <t>M.160-15</t>
  </si>
  <si>
    <t>Stronken van gekapte eiken laten zitten</t>
  </si>
  <si>
    <t>M.160-16</t>
  </si>
  <si>
    <t>Uitzoeken waar geschikt eikenhout kan worden ingegraven tbv vliegend hert</t>
  </si>
  <si>
    <t>M.160-17</t>
  </si>
  <si>
    <t>gerichte inventarisatie Vliegend Hert</t>
  </si>
  <si>
    <t>gerichte inventarisatie vale vleermuis, meervleermuis, ingekorven vleermuis in alle groeven</t>
  </si>
  <si>
    <t>M.160-19</t>
  </si>
  <si>
    <t>groeven toegankelijk maken voor monitoring</t>
  </si>
  <si>
    <t>Open houden dmv begrazing en incidenteel bosopslag verwijderen</t>
  </si>
  <si>
    <t>Afvoer van nutrienten</t>
  </si>
  <si>
    <t>Uitbreiding areaal door boskap op steile helling Keerderberg; begrazing</t>
  </si>
  <si>
    <t>Uitbreiden van het areaal</t>
  </si>
  <si>
    <t>Intensieve begrazing (intensiveren/optimaliseren beheer Keerderberg)</t>
  </si>
  <si>
    <t>Terugzetten bosrand en opslag verwijderen - Zure Dries</t>
  </si>
  <si>
    <t>Afvoer van voedingsstoffen; voorkomen schaduwwerking</t>
  </si>
  <si>
    <t>Boskap om een verbinding te maken en opheffen isolatie</t>
  </si>
  <si>
    <t>Verbinding maken met schraal weiland en isolatie opheffen</t>
  </si>
  <si>
    <t>Keerderberg: kleinschalig plaggen; in combinatie met maaien en afvoeren</t>
  </si>
  <si>
    <t>Uitbreiden van het areaal op de Keerderberg</t>
  </si>
  <si>
    <t>Kappen/maaien bosranden (zoekgebied), begrazing (Riessenberg) en terugzetten struweel (bestaand habitat)</t>
  </si>
  <si>
    <t>Terugdringen successie</t>
  </si>
  <si>
    <t>Onderzoek veiligstellen geisoleerde restpopulaties (Wolfskop, Riesenberg)</t>
  </si>
  <si>
    <t>H6110</t>
  </si>
  <si>
    <t>Veilig stellen van restpopulaties</t>
  </si>
  <si>
    <t>Onderzoek naar afstromend water (run-off) irt verruiging</t>
  </si>
  <si>
    <t>H6430C;H9160B</t>
  </si>
  <si>
    <t>Opheffen van kennisleemten</t>
  </si>
  <si>
    <t>Scan in aanmerking komende percelen voor introductie hakhoutbeheer</t>
  </si>
  <si>
    <t>Voorbereiden op maatregel M.160-12</t>
  </si>
  <si>
    <t>ontwikkelen alternatieve monitoringsmethode overwinterinde vleermuizen in groeven</t>
  </si>
  <si>
    <t>Advies voor beheer kalkgraslanden door adviesteam hellingschraallanden</t>
  </si>
  <si>
    <t>onderzoek aanvullende gegevens soorten, vegetatiekartering</t>
  </si>
  <si>
    <t>H3260_A</t>
  </si>
  <si>
    <t>Noorbeemden &amp; Hoogbos</t>
  </si>
  <si>
    <t>Tegengaan van erosie en afspoeling van meststoffen</t>
  </si>
  <si>
    <t>Ingrijpen in de soortensamenstelling</t>
  </si>
  <si>
    <t>Verbeteren diversiteit; tegengaan verzuring</t>
  </si>
  <si>
    <t>Invoeren hakhoutbeheer (of middenbosbeheer) in eiken-haagbeukenbos</t>
  </si>
  <si>
    <t>Lichtinval stimuleren; Voorkomen te donker worden</t>
  </si>
  <si>
    <t>161.C.1</t>
  </si>
  <si>
    <t>Verbeteren drainagebasis noor</t>
  </si>
  <si>
    <t>Tegengaan verdere insnijding Noor</t>
  </si>
  <si>
    <t>Aanbrengen natuurlijke objecten in kwelstroompjes. Oude omschrijving: Aanbrengen stuwtjes in kwelstroompjes</t>
  </si>
  <si>
    <t>Opstuwen van de kwelstroompjes om verdere erosie tegen te gaan</t>
  </si>
  <si>
    <t>Aanbrengen houtpakketten, grondfracties en grindhulpbronnen in de Noor</t>
  </si>
  <si>
    <t>Tegengaan verdere insnijding van de Noor</t>
  </si>
  <si>
    <t>Verwijderen van oude drainage</t>
  </si>
  <si>
    <t>Verdroging van de 2 habitattypen tegengaan</t>
  </si>
  <si>
    <t>161.Mo.1</t>
  </si>
  <si>
    <t>Monitoren van vliegend hert</t>
  </si>
  <si>
    <t>Bepalen omvang populatieen anticiperen op toe-/afname</t>
  </si>
  <si>
    <t>Omvormen naar natuurlijk bos, selectief kapbeheer ten behoeve van de voorjaarsflora (behoud ijl bomenscherm); stimuleren boomsoorten met goed verteerbaar strooisel (zoals linde, es, esdoorn)</t>
  </si>
  <si>
    <t>Basenverzadiging; voorkomen opbouw strooiselpakket; bestrijden verzuring; lichtinval stimuleren</t>
  </si>
  <si>
    <t>VervolgOnderzoek naar verbeteren drainagebasis Noor. Oude omschrijving: Onderzoek naar verbeteren drainagebasis Noor</t>
  </si>
  <si>
    <t>In beeld brengen van de beekgradient</t>
  </si>
  <si>
    <t>het in beeld brengen van voor erosie kwetsbare delen in de beek</t>
  </si>
  <si>
    <t>vervolgonderzoek debiet en OGOR kalktufbronnen</t>
  </si>
  <si>
    <t>Bepalen kwaliteit grondwater - nitraat en sulfaat belasting</t>
  </si>
  <si>
    <t>onderzoek naar verminderen van piekafvoeren</t>
  </si>
  <si>
    <t>Tegengaan insnijding van de Noor. Oud doel: Minder insnijding van de Noor</t>
  </si>
  <si>
    <t>Onderzoek: effect nitraat op kalkbronmossen</t>
  </si>
  <si>
    <t>relatie leggen tussen hoge nitraatgehaltes en typische soorten</t>
  </si>
  <si>
    <t>Bepaling trend</t>
  </si>
  <si>
    <t>Ontwikkeling van de kwaliteit monitoren</t>
  </si>
  <si>
    <t>Onderzoek infiltratiegebied Noorbeemden</t>
  </si>
  <si>
    <t>Vaststellen intrekgebied om grondwaterkwaliteit daar te verbeteren</t>
  </si>
  <si>
    <t>H9160B;H91E0C*</t>
  </si>
  <si>
    <t>Optimaliseren bufferstroken</t>
  </si>
  <si>
    <t>Terugdringen bemesting in beheersgebied hoogbos</t>
  </si>
  <si>
    <t>Vermesting tegengaan; tegengaan van erosie en afspoeling van meststoffen</t>
  </si>
  <si>
    <t>Terugdringen bemesting in inzijggebied noorbeemden</t>
  </si>
  <si>
    <t>Nitraatbelasting van grondwater in kwelgebieden verminderen</t>
  </si>
  <si>
    <t>Verrijking en insnijding Noor tegengaan</t>
  </si>
  <si>
    <t>dempen Beuchamp lossing, dichten rabatten Kruispeel</t>
  </si>
  <si>
    <t>H3130;H4010;H7150;H7210*;H91D0*</t>
  </si>
  <si>
    <t>vergroten leefgebied; Het vergroten van het areaal waar de soort of het type voor kan komen. Dit kan zijn door bijv. aanpassing van condities, wegnemen van barrières of inrichting.;herstel hydrologie; Het aanpassen van de waterhuishouding t.b.v. wijzigen (grond)waterstand of stroomrichting.</t>
  </si>
  <si>
    <t>uitbreiding Hoogveenbos de Hoort</t>
  </si>
  <si>
    <t>H4010;H7210;H9190</t>
  </si>
  <si>
    <t>vergroten leefgebied; Het vergroten van het areaal waar de soort of het type voor kan komen. Dit kan zijn door bijv. aanpassing van condities, wegnemen van barrières of inrichting.</t>
  </si>
  <si>
    <t>Uitbreiden hoogveenbos</t>
  </si>
  <si>
    <t>herstel hydrologie; Het aanpassen van de waterhuishouding t.b.v. wijzigen (grond)waterstand of stroomrichting.</t>
  </si>
  <si>
    <t>uitbreiden vochtige heide</t>
  </si>
  <si>
    <t>H4010</t>
  </si>
  <si>
    <t>aankoop C2 gronden</t>
  </si>
  <si>
    <t>Omleiden Oude Graaf</t>
  </si>
  <si>
    <t>H91D0*;H3130;H4010;H6410</t>
  </si>
  <si>
    <t>aankopen C1 gronden</t>
  </si>
  <si>
    <t>139.A.1113</t>
  </si>
  <si>
    <t>Watervoorraden/regenwater buffers realiseren</t>
  </si>
  <si>
    <t>139.A.1114</t>
  </si>
  <si>
    <t>Weer EHS/NNN toekennen aan de gronden tegen het 't Zinkske en de Bult aan, daar beperkingen opleggen die ook gelden rondom het N2000 gebied zodat deze grensgebieden het herstel van herstellend hoogveen niet belemmeren</t>
  </si>
  <si>
    <t>139.Dv.58</t>
  </si>
  <si>
    <t xml:space="preserve">Tegengaan strooisel ophoping en beheer van brandgangen. Beheer gericht op voorkomen adelaarsvaren en pijpenstrootje. </t>
  </si>
  <si>
    <t>139.H.1309</t>
  </si>
  <si>
    <t>Op locaties met witveen en drijftillen de hydrologie snel op orde krijgen doormiddel van kades, damwanden, stuwen of andere beheeringrepen</t>
  </si>
  <si>
    <t>139.H.1310</t>
  </si>
  <si>
    <t>Sterk beperken van grondwateronttrekkingen rond het N2000-gebied (wanneer noodzakelijk aanwijzen bufferzone), tegengaan verdroging/minder peildynamiek, hiermee starten rondom kansrijke gebieden voor Actieve hoogveen</t>
  </si>
  <si>
    <t>139.H.1311</t>
  </si>
  <si>
    <t>all around bevorderen van hydrologie, drainerende werking moet omlaag</t>
  </si>
  <si>
    <t>139.H.1312</t>
  </si>
  <si>
    <t>Damwanden inrichting beekdal in het Peelkanaal.</t>
  </si>
  <si>
    <t>139.I.692</t>
  </si>
  <si>
    <t>Kadoelsche beek inrichten zoals project Leegveld, is nu een drainerend beekdal.</t>
  </si>
  <si>
    <t>Effecten monitoren van nieuw uitgevoerde maatregelen</t>
  </si>
  <si>
    <t>H3040; H9999; H7120</t>
  </si>
  <si>
    <t>A004; A008; A119; A224; A272; A276</t>
  </si>
  <si>
    <t>Generiek onderzoeken naar de effecten van maatregelen op habitattype en of soorten, deze monitoring hoort ingebrepen te zijn wanneer nieuwe maatregelen opgesteld worden of bij de SPUK aanvraag.</t>
  </si>
  <si>
    <t>140.A.1115</t>
  </si>
  <si>
    <t>Groote Peel</t>
  </si>
  <si>
    <t>140.Dv.59</t>
  </si>
  <si>
    <t>140.H.1313</t>
  </si>
  <si>
    <t>140.H.1314</t>
  </si>
  <si>
    <t>Sterk beperken van grondwateronttrekkingen rond het N2000-gebied, tegengaan verdroging/minder peildynamiek</t>
  </si>
  <si>
    <t>140.H.1315</t>
  </si>
  <si>
    <t>140.I.693</t>
  </si>
  <si>
    <t xml:space="preserve">Verleggen N279, moet in samenspraak met Noord-Brabant </t>
  </si>
  <si>
    <t>2 grondwaterpompen1 NABIJ De Geulert en 1 nabij de Plasmolense Hof</t>
  </si>
  <si>
    <t>herziening recreatie padenstructuur</t>
  </si>
  <si>
    <t>Onderzoek uitbreidingslocaties beekbegeleidend bos</t>
  </si>
  <si>
    <t>t.b.v. behoud kwaliteit</t>
  </si>
  <si>
    <t>uitbreiding H7210</t>
  </si>
  <si>
    <t>TBV behoud kwaliteit</t>
  </si>
  <si>
    <t>uitbreiding "inbreiding" H9120</t>
  </si>
  <si>
    <t>Versnippering intern verminderen</t>
  </si>
  <si>
    <t>uitbreiding H91E0C</t>
  </si>
  <si>
    <t>H91E0C</t>
  </si>
  <si>
    <t>Optimalisatie begrazen en maaien grasland</t>
  </si>
  <si>
    <t>H6120</t>
  </si>
  <si>
    <t xml:space="preserve">Onderzoek om inzicht te verkrijgen in bodembiologie en de interactie met bodemchemie om beheer te verbeteren. </t>
  </si>
  <si>
    <t>Eco hydrologische onderzoek tbv stroomdalgrasland en droge harthoutooibos (in onderz tabel van RvThoor stond: Onderzoek herstel overstromingsdynamiek maar dat is dus nu anders geformuleerd)</t>
  </si>
  <si>
    <t>H6120; H91F0</t>
  </si>
  <si>
    <t>Vergroten oppervlakte van habitat H6120 binnen de begrenzing.</t>
  </si>
  <si>
    <t>uitbreiding van het habitattype H6430C binnen de begrenzing.</t>
  </si>
  <si>
    <t>uitzetten stekken jeneverbes</t>
  </si>
  <si>
    <t>Voorkomen dat jeneverbes uitstert</t>
  </si>
  <si>
    <t>omvormen bos</t>
  </si>
  <si>
    <t>Tbv jeneverbesmozaik</t>
  </si>
  <si>
    <t>monitoring/inventarisatie libellen</t>
  </si>
  <si>
    <t>Inzicht krijgen in populatie libellen</t>
  </si>
  <si>
    <t>H3130;H91Do</t>
  </si>
  <si>
    <t>Herstel waterkwaliteit en - kwaniteit</t>
  </si>
  <si>
    <t>145.Bm.1137</t>
  </si>
  <si>
    <t>Verbetering buffering leefgebied Zwarte specht als gevolg van aanwezigheid van voornamelijk vaaggronden (gekoppeld aan voedselbeschikbaarheid). M.u.v. SPUK maatregelnummer PN148 en PN86.</t>
  </si>
  <si>
    <t>Aanpassen zone recreatie</t>
  </si>
  <si>
    <t>H2310;H2330;H3130;H3160;H4010A;H4030;H6120;H6230DKA;H1831</t>
  </si>
  <si>
    <t>A224;A246;A276;A338</t>
  </si>
  <si>
    <t>Opzetten van een recreatiezoneringsplan om:
- kwetsbare habitattypen (H2310, H2330, H3130, H3160, H4010A, H4030, H6120, H6230dka, H9190, (habitat- en vogelrichtlijn)soorten (A224, A246, A276, A338, H1831, LG04, LG09, LG10, LG13, L4030) te beschermen, met name speelt verstoring broedvogels en betreding (humaan en dieren) bij cluster droge zandduinen (H2310, H2330, H4030)  en cluster vennen (H3130, H3160) en vochtige heide (H4010A)</t>
  </si>
  <si>
    <t xml:space="preserve">Bescherming areaal buiten Natura 2000 met voorkomen van Drijvende waterweegbree </t>
  </si>
  <si>
    <t>Onderzoek naar uitbreidingsmogelijkheden voor stroomdalgraslanden buiten het N2000-gebied in het Maasdal.</t>
  </si>
  <si>
    <t>Onderzoek naar mogelijkheden van ontwikkeling van het habitattype Droge heide op kleine oude ontginningslocaties (iets voedselrijker).</t>
  </si>
  <si>
    <t>Areaaluitbreiding H2310</t>
  </si>
  <si>
    <t>Areaaluitbreiding H2330</t>
  </si>
  <si>
    <t>Areaaluitbreiding H4010</t>
  </si>
  <si>
    <t>Areaaluitbreiding H4030</t>
  </si>
  <si>
    <t>Areaaluitbreiding H7150</t>
  </si>
  <si>
    <t>Areaaluitbreiding H9120</t>
  </si>
  <si>
    <t>Areaaluitbreiding H9190</t>
  </si>
  <si>
    <t>Areaaluitbreiding H91F0</t>
  </si>
  <si>
    <t>Areaaluitbreiding H6120</t>
  </si>
  <si>
    <t>Areaaluitbreiding geschikt leefgebied in de vorm van kleinschalig cultuurlandschap voor Grauwe klauwier</t>
  </si>
  <si>
    <t>A338</t>
  </si>
  <si>
    <t>Aanleg voortplantingswateren in netwerk Kamsalamander</t>
  </si>
  <si>
    <t>Aanleg geschikt leefgebied Oeverzwaluw m.u.v. Reindersmeer (Maatregelnummer 145.S.119)</t>
  </si>
  <si>
    <t>actualisatie habitattypenkaart</t>
  </si>
  <si>
    <t>onderzoek; Aanvullend onderzoek is noodzakelijk voordat effectieve maatregelen kunnen worden geïdentificeerd.;monitoring; (Aanvullende) monitoringsinspanningen zijn nodig.</t>
  </si>
  <si>
    <t>bepaling aanwezigheid macrofauna</t>
  </si>
  <si>
    <t>overig; Zelf toelichten.;;;;;;;;;</t>
  </si>
  <si>
    <t>hydrologische fijnregeling waterpeilen</t>
  </si>
  <si>
    <t>onderzoek; Aanvullend onderzoek is noodzakelijk voordat effectieve maatregelen kunnen worden geïdentificeerd.</t>
  </si>
  <si>
    <t>waar inzetten op herstel heidelandschap</t>
  </si>
  <si>
    <t>bepaling effect van ganzenexrement (Guanotrofering)</t>
  </si>
  <si>
    <t xml:space="preserve">Onderzoek naar bodemcondities en waterhuishouding in potentiele uitbreidingslocaties H6410. Oppervlakteuitbreiding naar 10 ha. </t>
  </si>
  <si>
    <t>vergroten leefgebied; Het vergroten van het areaal waar de soort of het type voor kan komen. Dit kan zijn door bijv. aanpassing van condities, wegnemen van barrières of inrichting.;onderzoek; Aanvullend onderzoek is noodzakelijk voordat effectieve maatregelen kunnen worden geïdentificeerd</t>
  </si>
  <si>
    <t>Herziening oppervlakte H9160A. Onderzoek naar bodemcondities (aanwezigheid pseudo-gley)</t>
  </si>
  <si>
    <t>H9160</t>
  </si>
  <si>
    <t>Vegetatiekartering en onderzoek bodemcondities in zoekgebieden en potentiele uitbreidingslocaties</t>
  </si>
  <si>
    <t>onderzoek; Aanvullend onderzoek is noodzakelijk voordat effectieve maatregelen kunnen worden geïdentificeerd</t>
  </si>
  <si>
    <t>Vermindering van de belasting van het oppervlaktewater met meststoffen uit de landbouw (instellen van mestvrije zones en omvorming van landbouwgronden)</t>
  </si>
  <si>
    <t>H6410;H91E0;H9160</t>
  </si>
  <si>
    <t>waterkwaliteit verbeteren; Het aanpassen van de (grond)waterchemie, bijv. veranderingen in concentraties, zuurgraad of vertroebeling.;afname verontreinigingsbron; Het laten afnemen van ongewenste stoffen, die onder natuurlijke omstandigheden niet of in zeer lage hoeveelheden voorkomen.;herstel wind- en/of waterdynamiek; Het toestaan of actief terugbrengen van fluctuaties in stroomsnelheden, zoet/zout water en waterstanden, van verstuiving of variatie in omstandigheden aan loef- en lijzijde van wateren.</t>
  </si>
  <si>
    <t xml:space="preserve">Hydrologisch modelonderzoek uitvoeren incl. niet eerder meegenomen oppervlakten van habitattypen. </t>
  </si>
  <si>
    <t>H9160;H91E0</t>
  </si>
  <si>
    <t>herstel hydrologie; Het aanpassen van de waterhuishouding t.b.v. wijzigen (grond)waterstand of stroomrichting.;vergroten leefgebied; Het vergroten van het areaal waar de soort of het type voor kan komen. Dit kan zijn door bijv. aanpassing van condities, wegnemen van barrières of inrichting.;onderzoek; Aanvullend onderzoek is noodzakelijk voordat effectieve maatregelen kunnen worden geïdentificeerd.</t>
  </si>
  <si>
    <t>Uitbreiding oppervlakte Blauwgrasland</t>
  </si>
  <si>
    <t>H6410;</t>
  </si>
  <si>
    <t>Uitbreiding oppervlakte habitattype H9160A</t>
  </si>
  <si>
    <t>H9160;</t>
  </si>
  <si>
    <t>147.U.1245</t>
  </si>
  <si>
    <t>Uitbreiding oppervlakte H91E0C</t>
  </si>
  <si>
    <t xml:space="preserve">H91E0C: vergroten areaal binnen NNN, indicatief </t>
  </si>
  <si>
    <t xml:space="preserve">H6120: vergroten areaal binnen NNN, indicatief </t>
  </si>
  <si>
    <t xml:space="preserve">H9120: vergroten areaal binnen NNN, indicatief </t>
  </si>
  <si>
    <t xml:space="preserve">H9120: vergroten areaal buiten NNN, indicatief </t>
  </si>
  <si>
    <t>Uitbreiding en verbetering leefgebied kamsalamander</t>
  </si>
  <si>
    <t>Uitbreiden zwakgebufferde vennen</t>
  </si>
  <si>
    <t>Oppervlakte zure vennen vergroten</t>
  </si>
  <si>
    <t xml:space="preserve">Uitbreiden droge heide </t>
  </si>
  <si>
    <t>vergroten leefgebied; Het vergroten van het areaal waar de soort of het type voor kan komen. Dit kan zijn door bijv. aanpassing van condities, wegnemen van barrières of inrichting</t>
  </si>
  <si>
    <t>kwaliteitsverbetring droge heide (niet kwalificerende heide kwaliteit verbeteren)</t>
  </si>
  <si>
    <t>overig; Zelf toelichten</t>
  </si>
  <si>
    <t>Uitbreiden H9120 Meiwneg</t>
  </si>
  <si>
    <t>150.Oz.1344</t>
  </si>
  <si>
    <t>Onderzoek naar ontwikkeling leefgebied waardmieren</t>
  </si>
  <si>
    <t>150.Oz.1345</t>
  </si>
  <si>
    <t>Kansen voor kamsalamander in Vlootbeekdal in beeld brengen (H1166)</t>
  </si>
  <si>
    <t>150.U.1255</t>
  </si>
  <si>
    <t>aankopen en inrichten van gronden voor ontwikkeling Glanshaverhooilanden Roerdal</t>
  </si>
  <si>
    <t>ontwikkelen leefgebied Donker pimpernelblauwtje  binnen natura 2000 gebied op niet begrensde gronden</t>
  </si>
  <si>
    <t>H6510</t>
  </si>
  <si>
    <t>150.Vw.897</t>
  </si>
  <si>
    <t xml:space="preserve">ontwikkelen stapsteen Donker pimpernelblauwtje </t>
  </si>
  <si>
    <t>Aankoop C1 gronden</t>
  </si>
  <si>
    <t>150.Vw.900</t>
  </si>
  <si>
    <t>uitbreiding leefgebeid kamsalamander</t>
  </si>
  <si>
    <t>Inzijggebied Alluviaal bos veilig stellen</t>
  </si>
  <si>
    <t>afname verontreinigingsbron; Het laten afnemen van ongewenste stoffen, die onder natuurlijke omstandigheden niet of in zeer lage hoeveelheden voorkomen.</t>
  </si>
  <si>
    <t>Inrichting percelen voor vochtig alluviaal bos (*H91E0C)</t>
  </si>
  <si>
    <t>Areaaluitbreiding kalktufbronnen (H7220)</t>
  </si>
  <si>
    <t xml:space="preserve">H91E0C: vergroten areaal binnen NNL, indicatief" </t>
  </si>
  <si>
    <t xml:space="preserve">H91E0C: vergroten areaal buiten NNN, indicatief </t>
  </si>
  <si>
    <t xml:space="preserve">H9160B: vergroten areaal binnen NNN, indicatief </t>
  </si>
  <si>
    <t>H9160B: vergroten areaal buiten NNN, indicatief</t>
  </si>
  <si>
    <t>H7230: vergroten areaal binnen NNN, indicatief</t>
  </si>
  <si>
    <t>155.Mo.168</t>
  </si>
  <si>
    <t>Standplaatscondities Gerrits hangveentje. Monitoring nodig omdat er gerede twijfels zijn over het behoud van dit habitattype op deze locatie.</t>
  </si>
  <si>
    <t>155.Oz.1334</t>
  </si>
  <si>
    <t>Onderzoek naar het functioneren van de twee recent aangelegde ecoducten tussen de Brunssummerheide, de Brandenberg en de Teverenerheide. Het grootste ecoduct ligt over de N299 tussen de Brunssummerheide en de Brandenberg en het kleinere ecoduct ligt over de Europaweg_x0002_noord.</t>
  </si>
  <si>
    <t>155.Oz.1335</t>
  </si>
  <si>
    <t xml:space="preserve">(Vervolg)onderzoek naar de kansen en risico’s voor het dempen/verondiepen van de koffiepoel zodat de hydrologische situatie rondom de schrieversheidevennen kan verbeteren. </t>
  </si>
  <si>
    <t>155.Oz.1336</t>
  </si>
  <si>
    <t>Vervolgonderzoek naar het bekalken cq effecten van het bekalken van de droge heide met dolomietenkalk.</t>
  </si>
  <si>
    <t>155.Oz.1337</t>
  </si>
  <si>
    <t>Onderzoek naar het effect van zeer droge en hete zomers op het habitattype H4030 Droge heide</t>
  </si>
  <si>
    <t>155.Oz.1338</t>
  </si>
  <si>
    <t>Onderzoek naar het effect van zeer droge en hete zomers op het habitattype.</t>
  </si>
  <si>
    <t>155.Oz.1339</t>
  </si>
  <si>
    <t xml:space="preserve">Onderzoek naar mogelijkheden om het hoogveenbos uit te breiden, dat is o.a. in relatie tot het verontdiepen van de koffiepoel maar pook de kansen op het voormalige manegeterrein. </t>
  </si>
  <si>
    <t>155.Oz.1340</t>
  </si>
  <si>
    <t>Een onderzoek naar de handhaafbaarheid van de soort de kamsalamander op de Brunssummerheide.</t>
  </si>
  <si>
    <t>156.B.1307</t>
  </si>
  <si>
    <t>beheer schraallandcorridors met extra kudde</t>
  </si>
  <si>
    <t>156.O.1200</t>
  </si>
  <si>
    <t>aanleg schraallandcorridors</t>
  </si>
  <si>
    <t>156.V.640</t>
  </si>
  <si>
    <t>aanleg verbindingszones Wolfskop, Meertensgroeve, Curfsgroeve, Scheulder en Sibbe</t>
  </si>
  <si>
    <t>uitbreiding Beukenbossen met Hulst</t>
  </si>
  <si>
    <t>bosuitbreiding Eiken-Haagbeukenbos</t>
  </si>
  <si>
    <t>Aanvullende inrichtingsmaatregelen Veldbies-Beukenbos</t>
  </si>
  <si>
    <t>biologische processen ruimte geven; In het beheer rekening houden met de ruimtelijke behoeften van soorten/habitattypen, bijv. ruimtelijke variatie in structuur.</t>
  </si>
  <si>
    <t>structuurmaatregelen in bossamenstelling</t>
  </si>
  <si>
    <t>successie sturen; Het versnellen of vertragen van autogene ontwikkeling van de vegetatie.</t>
  </si>
  <si>
    <t>uitrbeiding areaal Zinkweiden</t>
  </si>
  <si>
    <t>beekherstel en renaturering Mechelen Partij</t>
  </si>
  <si>
    <t>H3260</t>
  </si>
  <si>
    <t>uitbreiding Kalkgraslanden</t>
  </si>
  <si>
    <t>uitbreiding Kalkmoeras</t>
  </si>
  <si>
    <t>uitbreiding Alluviaal bos</t>
  </si>
  <si>
    <t xml:space="preserve">uitbreiding Heischraal grasland </t>
  </si>
  <si>
    <t xml:space="preserve">ontwikkelen 2 bosverbindingen Heyenrath </t>
  </si>
  <si>
    <t>158.Oz.1341</t>
  </si>
  <si>
    <t>Verdiepend onderzoek naar het verbeteren van de connectiviteit van de Kunderberg met andere natuurgebieden waarbij aandacht uitgaat naar kenmerkende insecten voor habitattype H6210 Kalkgraslanden</t>
  </si>
  <si>
    <t>159.Oz.1343</t>
  </si>
  <si>
    <t>Bodemonderzoek H9160B</t>
  </si>
  <si>
    <t>160.Oz.1342</t>
  </si>
  <si>
    <t>Structuurkartering H9120</t>
  </si>
  <si>
    <t>Onderzoek uitbreiding H7210</t>
  </si>
  <si>
    <t>Monitoring om grip te krijgen op de uitbreiding van exoten en duinriet.</t>
  </si>
  <si>
    <t>monitoring; (Aanvullende) monitoringsinspanningen zijn nodig.</t>
  </si>
  <si>
    <t>onderzoek naar methoden om de bodemchemie te herstellen.</t>
  </si>
  <si>
    <t>Onderzoek naar het stuifzandsysteem voor bruikbare zandvoorraden en of dit zand nog voldoende gebufferd is, en wat zijn de mogelijkheden voor alternatieve zanddynamiek</t>
  </si>
  <si>
    <t>Onderzoek naar de kwaliteit van de kortsmosvegetaties binnen het jeneverbesmozaïek</t>
  </si>
  <si>
    <t>Onderzoek naar de oorzaken en oplossingen van verdroging. Herstel van de hydrologie voor de habitattypen:  H3130 Zwak gebufferde vennen, H3160 Zure vennen, H4010A Vochtige heide (hogere zandgronden), H7110B Actieve hoogvenen (heideveentjes), H7150 Pioniervegetaties met snavelbiezen, 91D0 Hoogveenbossen en H91E0C Vochtige alluviale bossen</t>
  </si>
  <si>
    <t>H3130;H3160;H4010A;H7110B;H7150;91D0H91E0C</t>
  </si>
  <si>
    <t>Een deel van onderzoek wat als input voor LESA gebruikt kan worden</t>
  </si>
  <si>
    <t>145.Oz.1365</t>
  </si>
  <si>
    <t>Lesa: Model (hydrologisch)? &amp; Overige drukfactoren &amp; uitwerken en beoordelen effecten oude en nieuwe maatregelen (grondslag KIWA onderzoek mbt hydrologie)</t>
  </si>
  <si>
    <t>145.Oz.1366</t>
  </si>
  <si>
    <t>Bodemonderzoek; Analyse van (veranderingen in) bodemsamenstelling</t>
  </si>
  <si>
    <t>145.Oz.1367</t>
  </si>
  <si>
    <t>Hydrologisch systeem onderzoek (exclusief model, grondslag KIWA onderzoek); Analyse van veranderingen in grondwaterstanden (analyse gegevens peilbuizen) &amp; Analyse van het hydrologische systeem &amp; inzichtelijk maken van veranderingen in grond- en oppervlaktewatersamenstelling (inclusief advies omtrent nut en noodzaak model)</t>
  </si>
  <si>
    <t>145.Oz.1368</t>
  </si>
  <si>
    <t>Vegetatieonderzoek; T0 (inzichtelijk verandereringen vegetatie ten tijde van plaatsing op communautaire lijst, datum aanwijzing, daaropvolgende vegetatiekartering(en))</t>
  </si>
  <si>
    <t>145.Oz.1369</t>
  </si>
  <si>
    <t>Onderzoek naar uitbreidig habitattypen binnen het gebied. Binnen het gebied maar buiten de kwalificerende habytattypen liggen kansen om de natuur die eigenlijk al gedegradeerd of nog in ontwikkeling is, met maatregelen weer op een goed kwaliteitsniveau te brengen. Dit dient middels onderzoek inzichtelijk te worden gemaakt, eventueel per habitattype</t>
  </si>
  <si>
    <t>verwerving van ca 100 hectaren landbouwgrond ter versterking van de hydrologie en herstel van ven Vlakwater</t>
  </si>
  <si>
    <t>H3110; H3140</t>
  </si>
  <si>
    <t>invoeren ararisch natuurbeheer</t>
  </si>
  <si>
    <t>uitvoeren van het inrichtingsplan</t>
  </si>
  <si>
    <t>opstellen van inrichtingsplan om tot verdere optimalisatie te komen van de 100 ha die verworven dient te wordne om het hydrologisch systeem te versterken</t>
  </si>
  <si>
    <t>Betreft een onderzoek voorafgaand de maatregel 147.Ow.1329 (compenseren habitattype beuken-eikenbossen met hulst door vernatting). Voor dat men aan de slag gaat met deze maatregel dient onderzocht te worden op welke plekken deze compensatie kans van slagen heeft.</t>
  </si>
  <si>
    <t>H9120Beuken-eikenbossen met hulst;H9190Oude eikenbossen</t>
  </si>
  <si>
    <t>Hydrologische systeemanalyse en verdrogingsonderzoek + LESA</t>
  </si>
  <si>
    <t>153.Oz.1357</t>
  </si>
  <si>
    <t>Onderzoek naar positieve en negatieve effecten van de bever op het N2000-gebied Bunder en Elslooërbos</t>
  </si>
  <si>
    <t>Plan van aanpak inrichten en beheren bermen en emplacementen Miljoenenlijntje</t>
  </si>
  <si>
    <t>H6210; H6230; H6510A; H6110</t>
  </si>
  <si>
    <t>ontsnipperen; Het verbinden van gebieden waar de doelsoort of -habitattypen voorkomt.</t>
  </si>
  <si>
    <t>Uitvoeren ontwikkelopgave NNL</t>
  </si>
  <si>
    <t>H91E0; Vochtige alluviale bossen</t>
  </si>
  <si>
    <t>Ingrijpen soorten samenstelling/bosomvorming; bestijden exoten en aanplant gewenste loofhout soorten.</t>
  </si>
  <si>
    <t>Plaggen venoevers</t>
  </si>
  <si>
    <t>Herstellen van voormalige vennen door herinrichting</t>
  </si>
  <si>
    <t xml:space="preserve">De waterstand structureel maar geleidelijk omhoog, afhankelijk van het seizoen. Daarvoor moet afwatering worden geminimaliseerd en percelen worden vernat door bijvoorbeeld: rabatten dichtgeschoven of afgedamd, Oude Graaf verondiept dan wel (gedeeltelijk) gedempt. </t>
  </si>
  <si>
    <t>H3130;H91D0*;H4010A</t>
  </si>
  <si>
    <t>herstel kwaliteit kruiden- en faunarijk grasland, inclusief mantel- en zoomvegetaties, ter grootte van 10 - 20 ha</t>
  </si>
  <si>
    <t>H3130;H4010A;H4030;H6410;H7150;H9120</t>
  </si>
  <si>
    <t xml:space="preserve">Creëren van een begrazingseenheid ten behoeve van optimalisering beheer. Hiertoe dient omrastering plaats te vinden. </t>
  </si>
  <si>
    <t>Eerste aanzet herstel vochtige heide en Galigaanmoeras voor totaal 10 ha met o.a. bosomvorming (naaldhout verwijderen) om de hydrologie te verbeteren</t>
  </si>
  <si>
    <t>Trosbosbestrijding nazorg in en in de omgeving van de Mariapeel</t>
  </si>
  <si>
    <t>in Horsterdriehoek een kade verbeteren; compartiment XIX; kade aanleggen</t>
  </si>
  <si>
    <t xml:space="preserve">aanleggen van een ontbrekende kade aan de westkant van de Mariapeel; tussen 6e en 7e wijk; </t>
  </si>
  <si>
    <t>Ophogen van een doorgaande weg met daarop de wandelroute in het Mariaveen; deze weg ligt te laag om water vast te houden; ophogen  200 meter en plaatsen stuwtje</t>
  </si>
  <si>
    <t>bij het aanleggen van een nieuwe kade aan de Kerkkuilenweg het dempen van een sloot en er een kade van maken;</t>
  </si>
  <si>
    <t>kade tussen compartiment VII en VIIIA ophogen + stuwtje aanbrengen</t>
  </si>
  <si>
    <t>Kade bij Kanaalbos is destijds ter plekke uitgegraven; deze diepe sloot voorzien van bentoniet met lokaal materiaal er bovenop; 1 km.</t>
  </si>
  <si>
    <t>Er moeten nog enkele dammen worden gemaakt a.g.v. de ontstane sleuven bij de trosbosbessenbestrijding; 5 korte dammen van 10 meter lengte per stuk</t>
  </si>
  <si>
    <t>In de drooggevallen vennen in de Horsterdriehoek en het Mariaveen dempen van diepe sloten in de vennen</t>
  </si>
  <si>
    <t>Molenbeekdal: Extra maaien en afvoeren (67 ha) en verwijderen en afvoeren houtige opslag (4 ha) beeksysteem</t>
  </si>
  <si>
    <t>Schadijkse bossen / Schaakse heide: 2 Nieuwe poelen realiseren en verwijderen houtige opslag 24 ha binnen groter zoekgebied</t>
  </si>
  <si>
    <t>H4030;H4010A</t>
  </si>
  <si>
    <t>Snep: maaien en afvoeren ruigte en jonge houtige opslag</t>
  </si>
  <si>
    <t>H4010A;H3130</t>
  </si>
  <si>
    <t>Verbeterde versie recreatiezonering</t>
  </si>
  <si>
    <t>Kade ophogen in de Ospelse Peel; bij de 5e Baan; tussen de 5e Baan en de Astense Moostscheiding</t>
  </si>
  <si>
    <t>Afdichten diepe sloot met bentoniet, afgevuld met locaal materiaal, langs de Astense Moostscheiding over een lengte van circa 1 km; zowel aan de zuid- als aan de noordkant van de Astense Moostscheiding;</t>
  </si>
  <si>
    <t>In het Meerbaansblaak een diepere zandput, die zorg voor lekverliezen naar de diepere ondergrond, op de bodem afdichten</t>
  </si>
  <si>
    <t>In het Mussenbaangebied detail-waterhuishouding verbeteren door het verondiepen van sloten; verhogen van duikers, verhogen van doorgaande beheerwegen, maken van natte laagtes. Verkennend onderzoek is hier onderdeel van de uitvoering.</t>
  </si>
  <si>
    <t>bestrijding van de berkenopslag</t>
  </si>
  <si>
    <t xml:space="preserve">Herstel kwaliteit kruiden- en faunarijk grasland,  inclusief mantel- en zoomvegetaties; </t>
  </si>
  <si>
    <t>H91D0*;H91E0C;H9120</t>
  </si>
  <si>
    <t>Inbrengen van stroomdalflora uit maaisel of uit
kweekprogramma soorten Oeffelter Meent</t>
  </si>
  <si>
    <t>herstel kwaliteit KFG inclusief mantel- en
zoomvegetaties 10 ha</t>
  </si>
  <si>
    <t>H6430C;H6120*;H9120;H91F0</t>
  </si>
  <si>
    <t>aanplant rijk-strooiselsoorten, omvorming en alles wat daarbij kijken komt. 30 ha. Amerikeaanse Eik, Groveden, vervangen door lindes. Dunnen en onderplanten. Relatie met jenerverbes</t>
  </si>
  <si>
    <t>H2310;H5130</t>
  </si>
  <si>
    <t>toedienen van steenmeel 10t/hectare 30 ha</t>
  </si>
  <si>
    <t>Plaggen delen adelaarsvaren of op andere wijze uitputten. Bv regelmatig maaien en/of begrazen</t>
  </si>
  <si>
    <t>Afgraven verrijkte bovenste bodemlaag grasland westelijk van Zwak gebufferd ven, 1,5 ha</t>
  </si>
  <si>
    <t>Uitstrooien steenmeel op gehele oppervlakte droge habitattypen en directe omgeving: 50 ha</t>
  </si>
  <si>
    <t>Creëren veel opener bos, en daarmee ruimte voor Stuifzandheide met struikhei en Jeneverbesstruwelen (experimenten met planten jeneverbes na bodemverbetering (gebruik steenmeel) 10 ha</t>
  </si>
  <si>
    <t>Verbeteren  kwaliteit vennen noordelijk van de Maashese weg, verwijderen watercrassula (en daarmee bedreiging voor N2000-locatie Zwak gebufferd ven): 3 ha, inclusief tien jaar intensieve nazorg</t>
  </si>
  <si>
    <t>Loobeekdal / Smakterveld: extra maaien (28 ha), opslag verwijderen (7 ha), planvorming uitbreiding blauwgrasland (22 ha)</t>
  </si>
  <si>
    <t>H6410;H3130;H4010A</t>
  </si>
  <si>
    <t>Opbrengen steenmeel (oude omschrijving: Herstellen mineralenbalans door het toepassen van steenmeel op circa 300 ha)</t>
  </si>
  <si>
    <t>H2310;H4030;H3130;H4010a;H9120;H9190</t>
  </si>
  <si>
    <t>Herstellen mineralenbalans door het toepassen van steenmeel op circa 300 ha</t>
  </si>
  <si>
    <t xml:space="preserve">Kwaliteitsverbetering door kleinschalige maatregelen (creëren van kleine open zandige gplekjes dan wel struweeltjes) in de huidige, al aanwezige habitattypen. Zoekgebied 30 ha  (deze tekst is vervallen: "Uitbreiding stuifzandheide met struikhei en van Droge heide") </t>
  </si>
  <si>
    <t>H4030;H2310</t>
  </si>
  <si>
    <t>uitbaggeren groot deel Eendenmeer</t>
  </si>
  <si>
    <t>H3160;H7110B</t>
  </si>
  <si>
    <t>vrijzetten venoevers eendenmeer</t>
  </si>
  <si>
    <t>Opslag van bomen en struiken  verwijderen van droge heide</t>
  </si>
  <si>
    <t>Deels slepen met paard en eg in meerdere beyrten, klein deel plaggen. (oude omschrijving was: "herstel winddynamiek")</t>
  </si>
  <si>
    <t>herstel winddynamiek</t>
  </si>
  <si>
    <t>herstel en verbeteren verbindingszones door inrichting</t>
  </si>
  <si>
    <t>aanplant rijk-strooiselsoorten, omvorming en alles wat daarbij kijken komt ter grootte van 50 ha</t>
  </si>
  <si>
    <t>H2310;H2330;H4030;H9120;H9190</t>
  </si>
  <si>
    <t>A236</t>
  </si>
  <si>
    <t>Krachtdadiger aanpak bestrijding watercrassula, onderzoek en uitvoering. Aandacht in het gebied kan liggen op onderzoek naar de effecten van zeolieten op de bodem (binden stikstof) en een daardoor verslechterde concurrentiepositie van watercrassula. Vervolgens watercrassula geheel uit vennen Hamert verwijderen en jaarlijks controleren en nabehandeling doen.</t>
  </si>
  <si>
    <t>Herstel kwaliteit ingrijpen soortensamenstellng</t>
  </si>
  <si>
    <t>Omvorming Lommerbroek: De inrichting is gericht op het aanpakken van twee abiotische factoren die relevant zijn voor herstel en uitbreiding van hoogveenbos en voor het behoud van aangrenzende vochtige alliuviale bossen in het Lommerbroek. Om waardevolle natuur te ontwikkelen is het noodzakelijk om de sterk met fosfaat verrijkte bovengrond af te graven en wel zodanig dat geen permanent open water ontstaat 30ha.</t>
  </si>
  <si>
    <t>H91E0C*;H91D0*</t>
  </si>
  <si>
    <t>Ten behoeve van Stuifzandheide met struikhei en Droge heide (met name de faunacomponent) is het wenselijk de effectiviteit van de eerder gecreëerde verbindingszones goed te evalueren, zodat knelpunten opgespoord kunnen worden. Het daartoe te kappen bos dient elders te worden gecompenseerd. Zoekgebied 5 ha</t>
  </si>
  <si>
    <t>Door inrichting en aanpassing gebruik van percelen tussen Heerenvenweg en rand N2000-gebied kan de hydrologie van de Zwak gebufferde vennen geoptimaliseerd worden. Tevens kan bemesting (en daarmee rechtstreekse invloed meststoffen) worden gestaakt. Deze gebieden worden heringericht (drainage verwijderd, deels bebost, deels ontwikkeling kleinschalig landschap via begrazing). Zo wordt ook leefgebied van doelsoort grauwe klauwier (sterk) verbeterd. Beoogd wordt een doelgebied van 19 ha</t>
  </si>
  <si>
    <t>In het Vreewater –Zuid een Zwak gebufferd ven in te richten en te realiseren, met aangrenzend Vochtige heide, aansluitend aan binnen N2000-gelegen Vreewater, waar zich dit habitattype bevindt. Daartoe dient eerder opgebrachte grond te worden verwijderd, een ven gecreëerd, en de aanwezige lossingen gedempt. Doelgebied ter grootte van 8.6 ha</t>
  </si>
  <si>
    <t>Opslag van bomen en struiken verwijderen van droge heide, inclusief compensatie</t>
  </si>
  <si>
    <t>H4030;H4010A;H2310;H6120*;H2330;H7110B*</t>
  </si>
  <si>
    <t>herstel kwaliteit KFG inclusief mantel- en zoomvegetaties 20 ha</t>
  </si>
  <si>
    <t>H3130;H3160;H7150;H91D0*;H91E0C</t>
  </si>
  <si>
    <t>Kwaliteitsslag kruiden- en faunarijke graslanden ter grootte van 135 ha</t>
  </si>
  <si>
    <t>H2310;H4010A;H4030</t>
  </si>
  <si>
    <t>Inbrengen van boomsoorten zijn met als doel het weerbaar maken van het bos tegen de klimaatveranderingen. Door middel van kleinschalige groepenkap wordt ruimte gemaakt voor andere soorten in de eenvormige grove dennen bossen van de Maasduinen. Kleinschalig en actief worden bomen en struiken ingebracht. 7,5 ha in 3 jaar tijd</t>
  </si>
  <si>
    <t>H9120;H9190;H91E0C*</t>
  </si>
  <si>
    <t>Inbrengen van loofhout op tientallen hectaren</t>
  </si>
  <si>
    <t>herstel van de ecologische verbinding tussen de heidegebieden in de Maasduinen door inrichting</t>
  </si>
  <si>
    <t>Krachtdadiger aanpak bestrijding watercrassula, onderzoek en uitvoering, ook in Schoorkuilen, jaarlijkse controle en nabehandeling, ter grootte van 5 ha</t>
  </si>
  <si>
    <t>Jaarlijks maaien ‘nieuwe’ oostoever Banen, om verruiging in (te) droge situaties tegen te gaan: 10 ha</t>
  </si>
  <si>
    <t>Herstel hydrologie, voor grootste deel door aanleg van peilgestuurde drainage</t>
  </si>
  <si>
    <t>H3130;H3160;H4010A;H7150;H91D0*;H91E0C</t>
  </si>
  <si>
    <t>Waterbloem, Kleine Moost: herstelbeheer en uitvoeren tweede maaibeurt blauwgraslanden</t>
  </si>
  <si>
    <t>H6410;H3130</t>
  </si>
  <si>
    <t>Kleine en Groote Moost en Waterbloem: verwijderen houtige opslag (2,5 ha) en maaien en afvoeren ruigte 18,5 ha</t>
  </si>
  <si>
    <t>H6410;H4010A;H3130</t>
  </si>
  <si>
    <t>Maaiveldverlaging van percelen nabij de Kloosterhof</t>
  </si>
  <si>
    <t>H91E0C*;H9160A</t>
  </si>
  <si>
    <t>Omvormen naaldbos naar loofbos groepsgewijs inbrengen van loofhout op 50 ha</t>
  </si>
  <si>
    <t>H9160A;H9120;H9190</t>
  </si>
  <si>
    <t>Toedienen van steenmeel 10t/ha op 50 ha</t>
  </si>
  <si>
    <t>Uitwerken en uitvoeren maatregelen naar aanleiding van hydrologisch onderzoek</t>
  </si>
  <si>
    <t>H91EOC;H9160A</t>
  </si>
  <si>
    <t>Invullen recreatiezonering ter ontlasting van kwetsbare gebiedsdelen</t>
  </si>
  <si>
    <t>Actief mantel- en zoombeheer bosranden</t>
  </si>
  <si>
    <t>H91E0C*;H9160A;H9120;H9160A</t>
  </si>
  <si>
    <t>Voorkomen van betreding van betreffende beektrajecten door vee (tijdelijk raster)</t>
  </si>
  <si>
    <t>H3260A;H91E0C*;H9160A</t>
  </si>
  <si>
    <t>Omvormen naaldbos naar loofbos groepsgewijs inbrengen van loofhout op tientallen hectaren</t>
  </si>
  <si>
    <t>herstel kwaliteit kruiden- en faunarijk grasland, inclusief mantel- en zoomvegetaties, 20 ha</t>
  </si>
  <si>
    <t>H91EOC;H6120</t>
  </si>
  <si>
    <t>Inrichten van een bufferzone langs het Swalmdal</t>
  </si>
  <si>
    <t>H91EOC</t>
  </si>
  <si>
    <t>Hydrologische onderzoek naar het systeem</t>
  </si>
  <si>
    <t>Bestrijding van invasieve soorten</t>
  </si>
  <si>
    <t>Inrichten van een bufferzone aan de noordkant van de stroomdalgraslanden nabij Rookhuizen</t>
  </si>
  <si>
    <t>Inrichten van een bufferzone aan de oostkant van de stroomdalgraslanden bij Rijkel</t>
  </si>
  <si>
    <t>Beeselsbroek, Spickerbroek en Wieler: herstelbeheer en uitvoeren tweede maaibeurt blauwgraslanden</t>
  </si>
  <si>
    <t>Meerlebroek: verwijderen houtige jonge opslag (2,9 ha maaien) en doorgeschoten opslag (19,9 ha)</t>
  </si>
  <si>
    <t xml:space="preserve">Inbrengen van loofhout op eerste tientallen hectaren (bv Lindes) </t>
  </si>
  <si>
    <t>Bestrijding van invasieve soorten: prunus, bereklauw, duizenknoop. Jaarlijks controleren en nabehandeling doen.</t>
  </si>
  <si>
    <t>H4030;H9120</t>
  </si>
  <si>
    <t>Voortzetting van de inrichting van het Lange Luier gebied</t>
  </si>
  <si>
    <t>Verbeterde inrichting en gedeeltelijke herinrichting van het Loom</t>
  </si>
  <si>
    <t>H91D0*;H91E0C</t>
  </si>
  <si>
    <t>aanplant rijk-strooiselsoorten, inrichting van habitattype en alles wat daarbij kijken komt. 200 ha</t>
  </si>
  <si>
    <t>H9120;H4030;H4010A;H3160</t>
  </si>
  <si>
    <t>toedienen van steenmeel 10t/hectare en alles wat daarbij komt kijken 200 ha</t>
  </si>
  <si>
    <t>1 ha venherstel  (herkenbosscherbaan)</t>
  </si>
  <si>
    <t>Begrazing 30 ha Ijzeren Rijn. Aanloop en vervolgbeheer</t>
  </si>
  <si>
    <t>10 ha bosomvorming Melickerven; realiseren boomheide door inrichting</t>
  </si>
  <si>
    <t>H4010A;H7110B;H7150</t>
  </si>
  <si>
    <t>Extra poelen en creëren N2000-corridor</t>
  </si>
  <si>
    <t>Plaggen droge terreinen (kleine plekken). O.a. op afgebrand gebied.</t>
  </si>
  <si>
    <t>Opslag van bomen en struiken verwijderen van droge heide en vochtige heide</t>
  </si>
  <si>
    <t>Blankwater: verwijderen berkenopslag (0,6 ha) en takkenrillen binnen zoekgebeid 13 ha</t>
  </si>
  <si>
    <t>Voortzetting bestrijding van invasieve soorten</t>
  </si>
  <si>
    <t>afdammen sloten landgoed Hoosden</t>
  </si>
  <si>
    <t>Aantakken meanders door inrichting</t>
  </si>
  <si>
    <t>Maatregelpakket (inzaaien) uitvoeren Glanshaverhooiland en Donker Pimpernelblauwtje</t>
  </si>
  <si>
    <t>herstel kwaliteit kruiden- en faunarijk grasland, inclusief mantel- en zoomvegetaties, ter grootte van 20 ha</t>
  </si>
  <si>
    <t>H91E0C;H6510A</t>
  </si>
  <si>
    <t>Aanpassing bos langs het spoor. Verwijdern exoten (acacia) en verbeteren veiligheid van het spoor.</t>
  </si>
  <si>
    <t>Inrichting percelen voor vochtig alluviaal bos; ten oosten van de Pasweg tussen Bunde en Geulle; circa 10 hectare.</t>
  </si>
  <si>
    <t>H91E0C;H7220</t>
  </si>
  <si>
    <t>Vergroten infiltratie op het plateau in
bestaande buffers</t>
  </si>
  <si>
    <t>Uitbreiding/aanleg 3-5 ha kalkmoeras in bestaande NNN terreinen (oude tekst:  inrichten en
bijplanten met inheems loofhout)</t>
  </si>
  <si>
    <t xml:space="preserve">Gedeelte westelijk van Kalkmoeras Weustenrade afplaggen, greppel dempen. </t>
  </si>
  <si>
    <t>Inrichten infiltratievoorziening. Afkoppeling gemeente.</t>
  </si>
  <si>
    <t>Herstel infiltratiegebied door inrichting</t>
  </si>
  <si>
    <t xml:space="preserve">Herstel kwaliteit KFG inclusief mantel- en zoomvegetaties 15 hectaren </t>
  </si>
  <si>
    <t>H9160B;H9120;H91E0C*;H6430A</t>
  </si>
  <si>
    <t>Herstel potentieel Kalkmoeras Papenbroek</t>
  </si>
  <si>
    <t>Intrekgebied Kathagerbroek, inrichtingsmaatregelen nemen gericht op verlaging nitraat bij grondgebruikers</t>
  </si>
  <si>
    <t>H1014;H1016</t>
  </si>
  <si>
    <t>Herinrichting terrein voormalige manege</t>
  </si>
  <si>
    <t>H3160;H4010A;H4030;H6230;H91D0*;H2330</t>
  </si>
  <si>
    <t>Vegetatiestructuur aanpassen (exoten beheer), zoals Amerikaanse Eik, Amerikaanse Vogelkers, etc.</t>
  </si>
  <si>
    <t>H9120;H91D0*</t>
  </si>
  <si>
    <t xml:space="preserve">Inrichting 10 poelen. </t>
  </si>
  <si>
    <t>Verminderen verstoring als gevolg van recreatie</t>
  </si>
  <si>
    <t>Kamsalamander Inrichten verbindingszone (inclusief onderzoek verzuring)</t>
  </si>
  <si>
    <t>Open plekken creeëren als verbinding tussen de schraalgraslanden</t>
  </si>
  <si>
    <t>PN219</t>
  </si>
  <si>
    <t>Inrichting van migratieroutes tussen de drie huidige populaties in het Natura 2000 gebied, en naar populaties in Savelsbos &amp; Geuldal</t>
  </si>
  <si>
    <t>herstel kwaliteit KFG inclusief mantel- en zoomvegetaties. O.a. Kleine heide ten zuid westen van groeve Blom. 10 ha.</t>
  </si>
  <si>
    <t>H9160B;H6210;H6510A</t>
  </si>
  <si>
    <t xml:space="preserve">Eerste aanzet voor beperking run off en instroom NO3 nabij de oostkant Ravensbos, door inrichtingsmaatregelen. </t>
  </si>
  <si>
    <t>H7230;H9120;H9160</t>
  </si>
  <si>
    <t>Eiken-Haagbeukenbos omvorming naar middenbos</t>
  </si>
  <si>
    <t>10 ha extra plaggen, afschrapen en opslag verwijderen; Herintroductie soorten rotswanden</t>
  </si>
  <si>
    <t>Craubeek-Karstraat; plan opstellen en maatregelen uitvoeren voor herstel pionier begroeiingen</t>
  </si>
  <si>
    <t xml:space="preserve">Kwaliteitsslag aangewezen percelen, 30 ha </t>
  </si>
  <si>
    <t>H6230*;H6210;H6430C</t>
  </si>
  <si>
    <t>Inrichting percelen Strucht, Schin op Geul</t>
  </si>
  <si>
    <t>H6230;H6210;H6430C</t>
  </si>
  <si>
    <t>Inrichten stapstenen en verbindingen onder meer in bermen, overhoeken en graften</t>
  </si>
  <si>
    <t>H6230;H6210;H6510A</t>
  </si>
  <si>
    <t>Realiseren 15 ha kalkgrasland, 10 ha glanshaverhooiland en 5 ha heischraal grasland door verbeterde inrichting op diverse locaties;</t>
  </si>
  <si>
    <t>H6230*;H6210;H6510A</t>
  </si>
  <si>
    <t>Uitbreiden kalkmoeras door inrichting (onderzoek, afgraven, wegvoeren grond), deels binnen N2000, deels grenzend aan onder meer bij Lemiers en Einrade</t>
  </si>
  <si>
    <t xml:space="preserve">Onderzoek inclusief experimenten verondiepen bronbeken </t>
  </si>
  <si>
    <t>H6430C;H7230</t>
  </si>
  <si>
    <t>Kwaliteitsslag kalkmoeras en aanverwante hellingmoerassen (kruiden- en faunarijk grasland - nat)</t>
  </si>
  <si>
    <t>Inrichtingsmaatregelen ten behoeve van herstel kwaliteit kruiden- en faunarijk grasland, inclusief mantel- en zoom, 40 ha</t>
  </si>
  <si>
    <t>H9160B;H91E0;H9110;H9120;H6210;H6510A</t>
  </si>
  <si>
    <t>Aanschaffen wetlandmaaier voor vochtige varianten Glanshaver hooiland</t>
  </si>
  <si>
    <t>Gericht middenbosbeheer op locaties zeldzame typische plantensoorten</t>
  </si>
  <si>
    <t>Realiseren bosverjonging via groepenkap 40 ha</t>
  </si>
  <si>
    <t>Omvormen naald- naar loofhout 10 ha</t>
  </si>
  <si>
    <t>Verbinden kwalificerende bosgebieden door middel van inrichting, waaronder 10 ha beplanten</t>
  </si>
  <si>
    <t>Via aanplant inbrengen loofhout (Linde, Hazelaar e.d.) 40 ha</t>
  </si>
  <si>
    <t>Bosrandbeheer uitbreiden 4 ha</t>
  </si>
  <si>
    <t>Bronbeken verondiepen 1,5 km</t>
  </si>
  <si>
    <t xml:space="preserve">Overstorten in België saneren/herinrichten (eerste aanzet voor langjarige inspanning) om zo waterkwaliteit te verbeteren. Indien mogelijk combineren met lopende (Europese) projecten. </t>
  </si>
  <si>
    <t>H3260A;H91E0C</t>
  </si>
  <si>
    <t>H1096;H1163</t>
  </si>
  <si>
    <t>Systeemherstel van grondwater door inrichting, kwel en zuiverder oppervlaktewater in een overgangszone van gemiddeld 100 m rond N2000 begrenzing en de Geul te behalen. O.a. drainage verwijderen. Het prioritaire gebied is gezien van grens tot Mechelen en Mechelderbeekdal buiten NNN (geuldal inclusief alle zijtakken), zoekgebied 485 ha</t>
  </si>
  <si>
    <t>H3260A;H91E0C;H6430C</t>
  </si>
  <si>
    <t>Optimaliseren integraal (vegetatie en fauna) bosrandenbeheer in kerngebieden (50 ha), met monitoring effecten beheer irt. klimaatontwikkeling. Te denken valt aan inrichtingsmaatregelen zoals: aanpassen bestaande bosranden om harde overgangen te verminderen (bijvoorbeeld Sint Jansberg, Klitserbeek), overgangszones voor invang van nutrienten en voorkomen erosie in bosrand aanvullen, inrichten van kleine boslocaties ten behoeve van verbindingen en steppingstones (bijvoorbeeld in alluviale bosontwikkeling). Verkennend onderzoek voorafgaand aan de uitvoering van de maatregelen is hier ook onderdeel van.</t>
  </si>
  <si>
    <t>H1166;Hazelmuis;H1324;H1321;H1318</t>
  </si>
  <si>
    <t xml:space="preserve">Inrichting plateau Kunderberg; Gezamenlijk maken gedetailleerd beheerplan </t>
  </si>
  <si>
    <t>Kwaliteitsslag Welterberg (5 ha)</t>
  </si>
  <si>
    <t>H6210;H6110;H6510A</t>
  </si>
  <si>
    <t>Extra middenbosbeheer Putberg  2 ha</t>
  </si>
  <si>
    <t xml:space="preserve">Wissengracht kwaliteitsslag </t>
  </si>
  <si>
    <t>Extra plaggen Kunderberg</t>
  </si>
  <si>
    <t>Kwaliteitsslag Keverberg</t>
  </si>
  <si>
    <t>Doorbreken grasmat, om kruiden meer ruimte te geven.</t>
  </si>
  <si>
    <t>Kleinschalig plaggen in combinatie met opbrengen zaden/maaisel</t>
  </si>
  <si>
    <t>Optimalisering van heischraal grasland in het noordwestelijk deel van het Natura 2000 gebied. Door extensiever, natuurlijker gebruik van landbouwgrond neemt stikstofdepositie door bemesting af. Tevens ontstaat er ruimte om een bufferzone in te richten en aan te leggen (in te planten met bos en/of struweel) tegen het westelijk gelegen, nog in intensief agrarisch gebruik zijnde gebied.  Door het inrichten en aanleggen van een glanshaverhooilandzone in dit beekdal, in de richting van de natuurgebieden (ook groot areaal N2000-typen) wordt dit totale Natura2000-gebied robuuster, niet alleen voor flora maar zeker ook voor (entomo)fauna. 14 ha inrichting</t>
  </si>
  <si>
    <t>H6510A;H6230</t>
  </si>
  <si>
    <t xml:space="preserve">Uitvoering (midden-)bosbeheer (cyclisch) op de Sint Pietersberg op basis van een vast te stellen bosstrategie om bosontwikkeling, het inrichten en behouden verbindingen, omgaan met exoten en bescherming van bijzondere soorten te combineren. </t>
  </si>
  <si>
    <t>H9160B;H6210;H91E0C;H6510A</t>
  </si>
  <si>
    <t>Kwaliteitsslag Heerkuil en Keerderberg</t>
  </si>
  <si>
    <t>H6210;H6110*</t>
  </si>
  <si>
    <t>Kwaliteitsslag Wolfskop</t>
  </si>
  <si>
    <t>H6210;H6110</t>
  </si>
  <si>
    <t>Inrichten en aanleggen bufferzones langs bovenrand helling het als doel invang meststoffen</t>
  </si>
  <si>
    <t>Aanbrengen natuurlijke objecten in
kwelstroompjes</t>
  </si>
  <si>
    <t>H7220;H91E0C</t>
  </si>
  <si>
    <t>Kwaliteitsslag graslanden Bergenhuizen, 10 ha</t>
  </si>
  <si>
    <t>herstel kwaliteit kruiden- en faunarijk gransland, inclusief mantel- en zoomvegetaties ter grootte van 10 ha</t>
  </si>
  <si>
    <t>H6210;H6510A;H9160B;H91E0C</t>
  </si>
  <si>
    <t>Op basis van onderzoek is een nadere duiding nodig waar binnen en buiten N2000 / NNN inrichtingsmaatregelen nodig zijn voor het voorkomen van piekbelasting, versnelde erosie, instroom van bovenaf, nutrientenbelasting. Ingezet wordt op: het verwijderen van drainage, overleg en afspraken met huidige pachter(s) voor inrichting en beheer. Voor piekbelasting worden inrichtingsmaatregelen voorzien met betrekking tot het overstort en het verbeteren van de werking van grasbanen noodzakelijk.</t>
  </si>
  <si>
    <t xml:space="preserve">Verwijderen drainage &amp; beekdalophoging in gronden langs beek en beek zelf; </t>
  </si>
  <si>
    <t>Inrichting van stapstenen en migratieroutes tussen N2000 gebieden Noorbeemden &amp; Hoogbos en Savelsbos en Gulpdal</t>
  </si>
  <si>
    <t>H9160B;H9120</t>
  </si>
  <si>
    <t>PN1</t>
  </si>
  <si>
    <t>Anselvallei e.o.</t>
  </si>
  <si>
    <t>Onderzoek in Anstelvallei naar evt. voorkomen van deze N2000-soort die recent in aangrenzend Gaiapark is aangetroffen, incl voorgestelde beheermaatregelen</t>
  </si>
  <si>
    <t>PN315</t>
  </si>
  <si>
    <t>Diverse stikstofgevoelige N2000 gebieden</t>
  </si>
  <si>
    <t>Aanleg van slimme stuwen en inrichting regenwaterbuffers</t>
  </si>
  <si>
    <t>div habitattypen en soorten</t>
  </si>
  <si>
    <t>PN326</t>
  </si>
  <si>
    <t>Herintroductieprogramma H 1065 Moerasparelmoervlinder (VHR-doelsoort) resp. Purperstreepparelmoervlinder en verdere verspreiding van Veldparelmoervlinder (beiden typische soorten) als onderdeel van de Kwaliteitsslag Natura 2000-graslanden en herstel van de kruiden- en faunarijke graslanden binnen Natura 2000-gebieden in Zuid-Limburg. Inschatting kosten. Geuldal/Sint Pietersberg/Kunderberg/Bemelerberg</t>
  </si>
  <si>
    <t>H6210;H6230;H6510A</t>
  </si>
  <si>
    <t>PN58</t>
  </si>
  <si>
    <t>Nemen van gerichte beheer- en inrichtingsmaatregelen, gericht op potentiele uitbreidingslocaties van kalkgraslanden en glanshaverhooilanden.</t>
  </si>
  <si>
    <t>niet in keuzelijst H6510A</t>
  </si>
  <si>
    <t>PN59</t>
  </si>
  <si>
    <t xml:space="preserve">Boskwaliteit en -vitaliteitsslag in bestaande bossen (bv vervangen fijnsparren als hydrologische verbetering): vervanging deel bestaande opstanden voor ongeveer 100 ha; bijvoorbeeld locaties Imstenraderbos, Terworm, Stammenderbos, Wijnandsrade, Platsbeekdal, Sint Jansbos, Biebosch, Emmaberg, Goudsberg. </t>
  </si>
  <si>
    <t>Div Bostypen</t>
  </si>
  <si>
    <t>PN60</t>
  </si>
  <si>
    <t>Maatregelen in het kader van exotenbestrijding in/rond Natura 2000 gebieden.</t>
  </si>
  <si>
    <t>PN61</t>
  </si>
  <si>
    <t xml:space="preserve">kweekprogramma autochtone genenbronnen voor inzaai en aanplant ten behoeve van behoud en ontwikkeling habitattypen, vanwege toenemende vraag naar biologisch en lokaal plantgoed en beperkte levering ivm droogtes in de afgelopen (en toekomstige) zomers.  </t>
  </si>
  <si>
    <t>H6430C;H9160B;H9120;H91E0C</t>
  </si>
  <si>
    <t>PN62</t>
  </si>
  <si>
    <t>Ijzerenbos</t>
  </si>
  <si>
    <t>Eerste herstel hydrologie en bosomvorming voor verbetering kwaliteit Eiken-haagbeukenbossen, voorafgegaan door vooronderzoek</t>
  </si>
  <si>
    <t>H6510A;H9160B</t>
  </si>
  <si>
    <t xml:space="preserve">Schuitwater: extra maaien 12 ha, opslag (24 ha) en duinriet (1 ha) verwijderen binnen groter zoekgebied </t>
  </si>
  <si>
    <t>PN301</t>
  </si>
  <si>
    <t>Soorten</t>
  </si>
  <si>
    <t>Opzetten kwekerij voor herintroductie planten en zaden typische plantensoorten van diverse habitattypen verspreid over de provincie; uitbreiding operatie Peperboompje</t>
  </si>
  <si>
    <t>Diverse habitattypen en leefgebieden van soorten</t>
  </si>
  <si>
    <t>PN360.EP</t>
  </si>
  <si>
    <t>Bosmaatregelen voor Weerter en Budelerbergen</t>
  </si>
  <si>
    <t>PN364.EP</t>
  </si>
  <si>
    <t>Uitbreiding begrazing N2000-gebied Weerter en Budelbergen</t>
  </si>
  <si>
    <t>Herintroductie bultvormende veenmossein de Deurnse Peel &amp; Maria Peel</t>
  </si>
  <si>
    <t>H7120; H7110A</t>
  </si>
  <si>
    <t>Interne compartimentering compartimenten IX en X in de Mariapeel</t>
  </si>
  <si>
    <t>H7110A; H7120</t>
  </si>
  <si>
    <t xml:space="preserve">Herintroductie bultvormende veenmossen in de Groote Peel </t>
  </si>
  <si>
    <t>Herstel compartiment 10 Groote Peel</t>
  </si>
  <si>
    <t>PN355.EP</t>
  </si>
  <si>
    <t xml:space="preserve">Bunderbos systeemherstel Leukderbeek: Opstellen inrichtings- en herstelplan Leukderbeekdal/Welleput                      </t>
  </si>
  <si>
    <t>PN358.EP</t>
  </si>
  <si>
    <t>Bosmaatregelen voor het Geleenbeekdal</t>
  </si>
  <si>
    <t>PN362.EP</t>
  </si>
  <si>
    <t>Ontwikkeling hoogveenbossen Brunssummerheide</t>
  </si>
  <si>
    <t>PN359.EP</t>
  </si>
  <si>
    <t>Bosmaatregelen voor Sint Pietersberg</t>
  </si>
  <si>
    <t>PN363.EP</t>
  </si>
  <si>
    <t>Begrazing N2000-gebied St. Pietersberg</t>
  </si>
  <si>
    <t>PN356.EP</t>
  </si>
  <si>
    <t>Eijs</t>
  </si>
  <si>
    <t>Overgangsbeheer kalkgraslanden Eijs</t>
  </si>
  <si>
    <t>PN357.EP</t>
  </si>
  <si>
    <t>Bosmaatregelen voor het Ijzerenbos</t>
  </si>
  <si>
    <t>PN365.EP</t>
  </si>
  <si>
    <t>Loozerheide</t>
  </si>
  <si>
    <t>Hydrologisch Onderzoek Loozerheide</t>
  </si>
  <si>
    <t>PN361.EP</t>
  </si>
  <si>
    <t>Weustenrade</t>
  </si>
  <si>
    <t>Kwaliteit Kalkmoeras Weustenrade verbeteren + areaal vergroten</t>
  </si>
  <si>
    <t>Laurabossen West/Zuid: systeemonderzoek hdyrologie, verdroging gericht op maatregelen waaronder eerste deel aankoop landbouwgronden, dempen ontwatering, verschralen door deels verwijderen toplaag. Herstel oude laagte, raster plaatsen, deels beplanten met bos</t>
  </si>
  <si>
    <t>Gezamenlijke ontwikkeling systeemonderzoek gericht op noodzakelijke externe bescherming waaronder maatregelonderzoek verondieping Oude Graaf; verwerving ontbrekende gronden en inrichting bovenloop etc.</t>
  </si>
  <si>
    <t>H91D0*;H4010A</t>
  </si>
  <si>
    <t>Zie ook systeemonderzoek laurabossen west en zuid. Op basis van dat onderzoek is af te stemmen wat er naast de inzet voor verwerving binnen de NNN nog nodig is voor aanvulling. Verwerving binnen drie jaar is bepekrt mogelijk; ingeschat wordt dat uiteindelijk voor de overgangszone buiten N2000 voor hydrologisch gevoelige HT (incl veegbesluit en deels in brabant) een oppervlakte van ongeveer 120 ha nodig is.</t>
  </si>
  <si>
    <t>saneren eerste aanzet van niet vergunde pompputten NL (in samenwerking met provincie gelderland): totaal 20 stuks. Uitkomst mede afhankeijk van inventarisatie van waterschap van ondiepe pompputten.</t>
  </si>
  <si>
    <t>H91D0*;H91E0C;H7210</t>
  </si>
  <si>
    <t>In het beheerplan N2000 is geconstateerd dat de huidige oppervlakte van Stroomdalgrasland te klein is voor een duurzame gunstige staat van instandhouding. Zoeken naar uitbreidingsmogelijkheden 30 ha</t>
  </si>
  <si>
    <t>De Zwak gebufferde vennen en (in mindere mate) de Zure vennen hebben last van eutrofiëring door grote groepen ganzen. Vooralsnog is deze beheerdiscussie onderbelicht, ook in het N2000-beheerplan. In de komende tien jaar kan een effectieve methode ontwikkeld worden om ganzen te verjagen, met behoud van andere natuurwaarden. Deze maatregel zal extern moeten worden uitgevoerd. Belangrijke locaties: Heerenven, vennen Dikkenberg, sommige vennen binnen Ravenvennen</t>
  </si>
  <si>
    <t>H3160;H3130</t>
  </si>
  <si>
    <t>Nabij Wellerlooij langs de Looijse Graaf liggen ernstig verdroogde Vochtige alluviale bossen. Na degelijk onderzoek kan door aanpassing van deze beek verbetering van de kwaliteit van deze locatie worden nagestreefd: 5 ha</t>
  </si>
  <si>
    <t>De Zwak gebufferde vennen hebben last van eutrofiëring door grote groepen ganzen. Vooralsnog is deze beheerdiscussie onderbelicht, ook in het N2000-beheerplan. In de komende tien jaar kan een effectieve methode ontwikkeld worden om ganzen te verjagen, met behoud van andere natuurwaarden. Deze maatregel zal extern moeten worden uitgevoerd, waarbij ook geleerd kan worden van andere locaties (zie Maasduinen)</t>
  </si>
  <si>
    <t>Zwak gebufferd ven</t>
  </si>
  <si>
    <t>Onderzoek bepaling voorwaarden  KV's
+ experimenten (à la Ravensbos en zeoliet)</t>
  </si>
  <si>
    <t>Zeer zwak gebufferd ven</t>
  </si>
  <si>
    <t>Lopend hydrologisch onderzoek nav beheerplan</t>
  </si>
  <si>
    <t xml:space="preserve">Onderzoek en saneren twee meanders </t>
  </si>
  <si>
    <t>Onderzoek en aanleg faunavoorziening Kamsalamander</t>
  </si>
  <si>
    <t xml:space="preserve">Maatregelen obv onderzoek hydro- en morfodynamiek bronnen en bronlopen t.b.v. versterking kalktufvorming </t>
  </si>
  <si>
    <t>Onderzoek naar vóórkomen en
standplaatscondities afgenomen typische plantensoorten H9160B</t>
  </si>
  <si>
    <t>Onderzoek verzuring</t>
  </si>
  <si>
    <t>Op basis van hydrologische onderzoeken Brunssummerheide is het (gedeeltelijk) dempen van de koffiepoel de belangrijkste hydrologische maatregel voor systeemherstel op de Brunssummerheide. Deze maatregel is echter niet binnen 3 jaar uitvoerbaar. Wel is het noodzakelijk een goed uitwerkingsplan te maken in overleg met de omgeving, gemeenten en kennishouders over het gebied tussen Schrieversheidevennen en de Rodebeek; zodat na 3 jaar de noodzakelijke maatregelen gestart kunnen worden.</t>
  </si>
  <si>
    <t>Onderzoek nut en noodzaak aanleg schraalgraslanden tussen plekken met pioniervegetaties tbv migratie insecten</t>
  </si>
  <si>
    <t>PN327</t>
  </si>
  <si>
    <t>Aanvullend onderzoek landgebruik Geelbuikvuurpad. Dit onderzoek wordt voor 3 gebieden in één opdracht uitgevoerd: Bemeler- en Schiepersberg (PN327)  en voor Geuldal (157.Oz.1346) en Savelsbos(160.Oz.1347</t>
  </si>
  <si>
    <t>157.Oz.1346</t>
  </si>
  <si>
    <t>onderzoek leefgebied Geelbuikvuurpad en vroedmeesterpad. Dit onderzoek wordt voor 3 gebieden in één opdracht uitgevoerd: Bemeler- en Schiepersberg (PN327)  en voor Geuldal (157.Oz.1346) en Savelsbos(160.Oz.1347.</t>
  </si>
  <si>
    <t>Plan opstellen voor beplanting oevers waarbij maatregelen gegenereerd worden die zowel leefgebied van vissen (schaduw) als gemeenschap van Vlottende waterranonkel (licht) in voldoende mate worden bevordert; uitvoeren maatregelen op….. Km traject</t>
  </si>
  <si>
    <t>Genetisch onderzoek naar drift/inteelt plantensoorten/medefinanciering door provincie</t>
  </si>
  <si>
    <t>H6130;H9160B</t>
  </si>
  <si>
    <t>Onderzoek naar rondtrekkende schaapskuddes voor beheer bermen en terreinen tussen 1. Kunderberg/Winthagen/Karstraat en Wrakelberg/Geuldal en 2. Schaelsberg/Gerendal, Genhoes/st. jansberg</t>
  </si>
  <si>
    <t>H6210;H6230;H6110</t>
  </si>
  <si>
    <t xml:space="preserve">Onderzoek (incl. experimenten) kansrijke ontwikkelocaties </t>
  </si>
  <si>
    <t>H6510A - Glanshaver- en Vossenstaarthooilanden</t>
  </si>
  <si>
    <t>Herziening soortbeschermingsplan voor 4 natura 2000-gebieden en het tussenliggende gebied waarin metapopulatie aanwezig is en deels uitvoeren</t>
  </si>
  <si>
    <t>PN320</t>
  </si>
  <si>
    <t>H1193 Aanvullend onderzoek landgebruik Geelbuikvuurpad. Kosten zie Bemelerberg</t>
  </si>
  <si>
    <t xml:space="preserve">Er zijn een aantal onderzoeken die wijzen op het nut van overgangszones (zie bijlage). Met overgangszones worden ook hydrologische en chemische randvoorwaarden voor HT typen en soorten gerealiseerd. Om de juiste locaties op basis van bestaand onderzoek te definieren en de meerwaarde voor andere doelen vast te stellen is vervolgonderzoek nodig. </t>
  </si>
  <si>
    <t>Vooronderzoek gericht op sanering groeve Daelsweg</t>
  </si>
  <si>
    <t>H6210 - Kalkgraslanden</t>
  </si>
  <si>
    <t>Onderzoek naar rondtrekkende schaapskuddes voor beheer bermen en terreinen tussen 1. Kunderberg/Winthagen/Karstraat en Wrakelberg/Geuldal en 2. Schaelsberg/Gerendal. Zie geuldal</t>
  </si>
  <si>
    <t>Onderzoek/Inventarisatie locaties tbv uitbreiding</t>
  </si>
  <si>
    <t>160.Oz.1347</t>
  </si>
  <si>
    <t>onderzoek leefgebied Geelbuikvuurpad en vroedmeesterpad. Dit onderzoek wordt voor 3 gebieden in één opdracht uitgevoerd: Bemeler- en Schiepersberg (PN327)  en voor Geuldal (157.Oz.1346) en Savelsbos(160.Oz.1347</t>
  </si>
  <si>
    <t>Vervolgonderzoek verbeteren drainagebasis
Noor</t>
  </si>
  <si>
    <t>Onderzoek potenties kalkgraslanden en glanshaverhooilanden Bergenhuisen en uitvoering versnelling behalen habitattype (N2000 gebied is er niet voor aangewezen)</t>
  </si>
  <si>
    <t>H7230;H6510A</t>
  </si>
  <si>
    <t>PN300</t>
  </si>
  <si>
    <t>Bedrag beschikbaar stellen aan OBN om onderzoeken uit te voeren</t>
  </si>
  <si>
    <t>PN302</t>
  </si>
  <si>
    <t>Midden- en Zuid-Limburg (als belangrijkste verspreidingsgebied in Nederland). Door kennislacunes op te lossen kunnen verblijfplaatsen, hibernacula en leefgebieden beter worden beheerd en beschermd</t>
  </si>
  <si>
    <t>Grijze grootoorvleermuis</t>
  </si>
  <si>
    <t>PN303</t>
  </si>
  <si>
    <t>Onderzoek naar eventuele aanwezigheid van Baardvleermuis in Noord-Limburg en de bepaling van de functie van bosgebieden voor deze soort. Inzicht in zomerecologie tbv gericht bosbeheer en adequate bescherming kolonies</t>
  </si>
  <si>
    <t>Baardvleermuis</t>
  </si>
  <si>
    <t>PN64</t>
  </si>
  <si>
    <t>Limburgse visie ontwikkelingen op structuur, systeem van verbindingen voor de genoemde diersoorten. Op basis van onderzoek definiëren van de voor de diersoorten noodzakelijk landschappelijke verbindingen: bijv. Wormdal-Brunssumerheide, Valkenburg-Geleenbeekdal (ecoduct bij Vaesrade), Geleenbeekdal-Rode beek, IJzerenbos-Maasvallei (eerste inschatting 340 ha). Samenwerking tussen TBO's en grondgebruikers, nastreven van functionaliteit, inbreng van nieuwe kennis (o.a. uit Life Pays Mosan) en inzet van KV-light zijn hierbij mee te nemen.</t>
  </si>
  <si>
    <t>wilde kat, meervleermuis, ingekorven vleermuis, vale vleermuis, vliegend hert</t>
  </si>
  <si>
    <t>145.Oz.1352</t>
  </si>
  <si>
    <t>1. Onderzoek naar het voorkomen van de Kleine modderkruiper, de Rivierdonderpad en van exotische grondels en -kreeften in de Eckeltse beek in de Eckeltse beek en het Geldernsch-Nierskanaal en 
2. Effecten op de kleine modderkruiper en rivierdonderpad waaronder barrièrewerking en aanwezigheid van exotische gronden en -kreeften</t>
  </si>
  <si>
    <t>14-15 nov verzoek aan ecologen verstuurd: nr aanvragen-28</t>
  </si>
  <si>
    <t>Vervolgonderzoek Vlottende Waterranonkel</t>
  </si>
  <si>
    <t>138.BC.22</t>
  </si>
  <si>
    <t>uit te voeren fosfaat- en bodemonderzoeken Locatie: Weert, Weerterbos; Nederweert AB 355</t>
  </si>
  <si>
    <t>139.BC.10</t>
  </si>
  <si>
    <t>Compartimenteren wijk langs kade 2 op de natuurlijke hoogtes en mogelijk verondiepen Mariapeel</t>
  </si>
  <si>
    <t>139.BC.11</t>
  </si>
  <si>
    <t>Doorsnijdingen ten noorden van kade 2 tenminste afdammen Mariapeel</t>
  </si>
  <si>
    <t>139.BC.12</t>
  </si>
  <si>
    <t>Bijdrage uren inhuur (ecologische) begeleiding maatregelen</t>
  </si>
  <si>
    <t>139.BC.13</t>
  </si>
  <si>
    <t>Inventarisatie fertiele Trosbosbes buiten N2000 Peelvenen</t>
  </si>
  <si>
    <t>139.BC.25</t>
  </si>
  <si>
    <t>Monitoring hydrologisch meetnet SBB in Mariapeel</t>
  </si>
  <si>
    <t>139.BC.5</t>
  </si>
  <si>
    <t>Muggenonderzoek; begeleidingsuren door ecoloog</t>
  </si>
  <si>
    <t>139.BC.6</t>
  </si>
  <si>
    <t>Bijdrage uren omgevingsmanager voor de Peelvenen</t>
  </si>
  <si>
    <t>139.BC.7</t>
  </si>
  <si>
    <t>Inventarisatie van de habitattypen herstellend hoogveen en actief hoogveen Mariapeel</t>
  </si>
  <si>
    <t>139.BC.8</t>
  </si>
  <si>
    <t>Dempen sloten aan de oostrand van de Horster Driehoek noord Mariapeel</t>
  </si>
  <si>
    <t>139.BC.9</t>
  </si>
  <si>
    <t>Dempen sloten aan de oostrand van de Horster Driehoek zuid Mariapeel</t>
  </si>
  <si>
    <t>139/140.BC.1</t>
  </si>
  <si>
    <t>onderzoek naar lekken kade/scherm Kerkuilenweg</t>
  </si>
  <si>
    <t>139/140.BC.2</t>
  </si>
  <si>
    <t>muggenonderzoek</t>
  </si>
  <si>
    <t xml:space="preserve">139/140.BC.3 </t>
  </si>
  <si>
    <t>Omgevingsmanager Peelvenen</t>
  </si>
  <si>
    <t>139/140.BC.4</t>
  </si>
  <si>
    <t>M.139/140-10</t>
  </si>
  <si>
    <t>Ophogen dammen in de Driehonderd Bunders</t>
  </si>
  <si>
    <t>M.139/140-9</t>
  </si>
  <si>
    <t>Maatregelen aan kade/scherm Kerkkuilenweg na onderzoek</t>
  </si>
  <si>
    <t>nr nog niet  vragen1</t>
  </si>
  <si>
    <t>Opslag verwijderen all. Bos</t>
  </si>
  <si>
    <t>143.BC.14</t>
  </si>
  <si>
    <t>Inplanten strooisel verbeterende soorten</t>
  </si>
  <si>
    <t>144.B</t>
  </si>
  <si>
    <t>Begrazing van het jeneverbesgebied</t>
  </si>
  <si>
    <t>145.BC.15</t>
  </si>
  <si>
    <t>145.BC.19</t>
  </si>
  <si>
    <t>uit te voeren fosfaat- en bodemonderzoeken Locatie : Nieuw-Bergen, Oude baan; Bergen, E 109</t>
  </si>
  <si>
    <t>145.BC.20</t>
  </si>
  <si>
    <t>uit te voeren fosfaat- en bodemonderzoeken Locatie: Lingsfort, Straelens Broek; Arcen B 1602 en 4474</t>
  </si>
  <si>
    <t>145.Oz</t>
  </si>
  <si>
    <t>langdurig onderzoek naar de effecten van bekalking in bos en op hei in de Hamert</t>
  </si>
  <si>
    <t>145.P</t>
  </si>
  <si>
    <t>in een smalle strook (ca. 10 m.) periodiek kleinschalige maatregelen te nemen</t>
  </si>
  <si>
    <t>149.BC.16</t>
  </si>
  <si>
    <t>Opstellen begrazingsplan</t>
  </si>
  <si>
    <t>nr nog niet  vragen2</t>
  </si>
  <si>
    <t>Maaibeheer/onderplanten</t>
  </si>
  <si>
    <t>nr nog niet  vragen3</t>
  </si>
  <si>
    <t>Maaien</t>
  </si>
  <si>
    <t>157/158/160.BC.17</t>
  </si>
  <si>
    <t>Geuldal, Kunderberg en Savelsbos</t>
  </si>
  <si>
    <t>157/158/160.BC.18</t>
  </si>
  <si>
    <t>Inhuur ondersteuning PAS-begrazing</t>
  </si>
  <si>
    <t>150.M.1138</t>
  </si>
  <si>
    <t>Omvorming gebied naar natuur</t>
  </si>
  <si>
    <t>PN.157.LO.BG.1</t>
  </si>
  <si>
    <t>Natuurontwikkeling Berghof-Wijlre uitvoeringsplan</t>
  </si>
  <si>
    <t>PN.158.LO.BG.2</t>
  </si>
  <si>
    <t>Natuurontwikkeling Keverberg-Huls uitvoeringsplan</t>
  </si>
  <si>
    <t>138.Oz.1372</t>
  </si>
  <si>
    <t>Onderzoek zoekgebieden VHR-doelbereik</t>
  </si>
  <si>
    <t>H9999; Onbekend</t>
  </si>
  <si>
    <t>A999; Onbekend</t>
  </si>
  <si>
    <t>139.Oz.1373</t>
  </si>
  <si>
    <t>140.Oz.1374</t>
  </si>
  <si>
    <t>142.Oz.1375</t>
  </si>
  <si>
    <t>143.Oz.1376</t>
  </si>
  <si>
    <t>144.Oz.1377</t>
  </si>
  <si>
    <t>145.Oz.1378</t>
  </si>
  <si>
    <t>146.Oz.1379</t>
  </si>
  <si>
    <t>147.Oz.1380</t>
  </si>
  <si>
    <t>148.Oz.1381</t>
  </si>
  <si>
    <t>149.Oz.1382</t>
  </si>
  <si>
    <t>150.Oz.1383</t>
  </si>
  <si>
    <t>151.Oz.1384</t>
  </si>
  <si>
    <t>Abdij Lilbosch &amp; voormalig Klooster Mariahoop</t>
  </si>
  <si>
    <t>152.Oz.1385</t>
  </si>
  <si>
    <t>Grensmaas</t>
  </si>
  <si>
    <t>153.Oz.1386</t>
  </si>
  <si>
    <t>154.Oz.1387</t>
  </si>
  <si>
    <t>155.Oz.1388</t>
  </si>
  <si>
    <t>156.Oz.1389</t>
  </si>
  <si>
    <t>157.Oz.1390</t>
  </si>
  <si>
    <t>158.Oz.1391</t>
  </si>
  <si>
    <t>159.Oz.1392</t>
  </si>
  <si>
    <t>160.Oz.1393</t>
  </si>
  <si>
    <t>161.Oz.1394</t>
  </si>
  <si>
    <t>145.Oz.1396</t>
  </si>
  <si>
    <t>Onderzoek inrichting overgangsgebieden</t>
  </si>
  <si>
    <t>SPUK_VERSNEL_TRS_LL_1</t>
  </si>
  <si>
    <t>OMSCHRIJVING ONBEKEND !!  IHOORT BIJ BESCHIKKING OMVORMEN MANEGELOCATIE WEERTERBOS DOC-00572343 DD 18-4-2024</t>
  </si>
  <si>
    <t>Rijlabels</t>
  </si>
  <si>
    <t>Blanwater - Meerlebroek</t>
  </si>
  <si>
    <t>Blanwater - Meerlebroek-H2</t>
  </si>
  <si>
    <t>Blanwater - Meerlebroek-A1</t>
  </si>
  <si>
    <t>Blanwater - Meerlebroek-A2</t>
  </si>
  <si>
    <t>Blanwater - Meerlebroek-K1</t>
  </si>
  <si>
    <t>Echt - Montort</t>
  </si>
  <si>
    <t>Echt - Montort-H1</t>
  </si>
  <si>
    <t>Echt - Montort-H2</t>
  </si>
  <si>
    <t>Echt - Montort-A1</t>
  </si>
  <si>
    <t>Echt - Montort-A2</t>
  </si>
  <si>
    <t>Echt - Montort-K1</t>
  </si>
  <si>
    <t>Echt - Montort-K2</t>
  </si>
  <si>
    <t>Eindtotaal</t>
  </si>
  <si>
    <t>Oppervlakte in ha</t>
  </si>
  <si>
    <t>Percentage weggenomen drukfactor</t>
  </si>
  <si>
    <t>Stikstofreductie (kg emissie/ jaar)</t>
  </si>
  <si>
    <t>Stikstofemissiereductie (kg emissie/ jaar)</t>
  </si>
  <si>
    <t>Apparaatskosten</t>
  </si>
  <si>
    <t>Methode a: Apparaatskosten (vul zelf het percentage in tot max 15% van de uitvoeringskosten)</t>
  </si>
  <si>
    <t>% Apparaatskosten (max 15%):</t>
  </si>
  <si>
    <t>1e periode 2026 omvang</t>
  </si>
  <si>
    <t>1e periode 2026 kosten</t>
  </si>
  <si>
    <t>2e periode 2027 omvang</t>
  </si>
  <si>
    <t>2e periode 2027 kosten</t>
  </si>
  <si>
    <t>3e periode 2028 omvang</t>
  </si>
  <si>
    <t>3e periode 2028 kosten</t>
  </si>
  <si>
    <t>4e periode 2029 omvang</t>
  </si>
  <si>
    <t>4e periode 2029 kosten</t>
  </si>
  <si>
    <t>5e periode 2030 omvang</t>
  </si>
  <si>
    <t>5e periode 2030 kosten</t>
  </si>
  <si>
    <t>totaal 2026 tm 2031 omvang</t>
  </si>
  <si>
    <t>totaal 2026 tm 2031 kosten</t>
  </si>
  <si>
    <t>6e periode 2031 omvang</t>
  </si>
  <si>
    <t>6e periode 2031 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</si>
</sst>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 #,##0.00;&quot;€&quot;\ \-#,##0.00"/>
    <numFmt numFmtId="44" formatCode="_ &quot;€&quot;\ * #,##0.00_ ;_ &quot;€&quot;\ * \-#,##0.00_ ;_ &quot;€&quot;\ * &quot;-&quot;??_ ;_ @_ "/>
    <numFmt numFmtId="164" formatCode="_ [$€-2]\ * #,##0.00_ ;_ [$€-2]\ * \-#,##0.00_ ;_ [$€-2]\ * &quot;-&quot;??_ ;_ @_ "/>
    <numFmt numFmtId="165" formatCode="#,##0.0"/>
    <numFmt numFmtId="166" formatCode="_-&quot;€&quot;\ * #,##0.00_-;_-&quot;€&quot;\ * #,##0.00\-;_-&quot;€&quot;\ * &quot;-&quot;??_-;_-@_-"/>
    <numFmt numFmtId="167" formatCode="_-&quot;€&quot;\ * #,##0_-;_-&quot;€&quot;\ * #,##0\-;_-&quot;€&quot;\ * &quot;-&quot;_-;_-@_-"/>
    <numFmt numFmtId="168" formatCode="#,##0_-"/>
    <numFmt numFmtId="169" formatCode="&quot;€&quot;\ #,##0_-;&quot;€&quot;\ #,##0\-"/>
    <numFmt numFmtId="170" formatCode="&quot;€&quot;\ #,##0.00"/>
    <numFmt numFmtId="171" formatCode="&quot;€&quot;\ #,##0"/>
    <numFmt numFmtId="172" formatCode="_ &quot;€&quot;\ * #,##0_ ;_ &quot;€&quot;\ * \-#,##0_ ;_ &quot;€&quot;\ * &quot;-&quot;??_ ;_ @_ "/>
    <numFmt numFmtId="173" formatCode="_ [$€-413]\ * #,##0.00_ ;_ [$€-413]\ * \-#,##0.00_ ;_ [$€-413]\ * &quot;-&quot;??_ ;_ @_ "/>
  </numFmts>
  <fonts count="34" x14ac:knownFonts="1">
    <font>
      <sz val="10"/>
      <color theme="1"/>
      <name val="Arial"/>
      <family val="2"/>
    </font>
    <font>
      <sz val="10"/>
      <color theme="1"/>
      <name val="Arial"/>
      <family val="2"/>
    </font>
    <font>
      <sz val="10"/>
      <color rgb="FFFF0000"/>
      <name val="Arial"/>
      <family val="2"/>
    </font>
    <font>
      <b/>
      <sz val="10"/>
      <color theme="1"/>
      <name val="Arial"/>
      <family val="2"/>
    </font>
    <font>
      <b/>
      <sz val="10"/>
      <name val="Arial"/>
      <family val="2"/>
    </font>
    <font>
      <sz val="10"/>
      <name val="Arial"/>
      <family val="2"/>
    </font>
    <font>
      <b/>
      <sz val="12"/>
      <name val="Arial"/>
      <family val="2"/>
    </font>
    <font>
      <u/>
      <sz val="10"/>
      <color indexed="12"/>
      <name val="Arial"/>
      <family val="2"/>
    </font>
    <font>
      <b/>
      <strike/>
      <sz val="10"/>
      <name val="Arial"/>
      <family val="2"/>
    </font>
    <font>
      <strike/>
      <sz val="10"/>
      <name val="Arial"/>
      <family val="2"/>
    </font>
    <font>
      <u/>
      <sz val="10"/>
      <name val="Arial"/>
      <family val="2"/>
    </font>
    <font>
      <b/>
      <sz val="9"/>
      <name val="Arial"/>
      <family val="2"/>
    </font>
    <font>
      <sz val="9"/>
      <name val="Arial"/>
      <family val="2"/>
    </font>
    <font>
      <u/>
      <sz val="8"/>
      <name val="Arial"/>
      <family val="2"/>
    </font>
    <font>
      <b/>
      <sz val="8"/>
      <name val="Arial"/>
      <family val="2"/>
    </font>
    <font>
      <sz val="8"/>
      <name val="Arial"/>
      <family val="2"/>
    </font>
    <font>
      <sz val="8"/>
      <color indexed="10"/>
      <name val="Arial"/>
      <family val="2"/>
    </font>
    <font>
      <b/>
      <sz val="8"/>
      <color indexed="10"/>
      <name val="Arial"/>
      <family val="2"/>
    </font>
    <font>
      <sz val="11"/>
      <name val="Arial"/>
      <family val="2"/>
    </font>
    <font>
      <sz val="14"/>
      <name val="Arial"/>
      <family val="2"/>
    </font>
    <font>
      <b/>
      <sz val="14"/>
      <name val="Arial"/>
      <family val="2"/>
    </font>
    <font>
      <b/>
      <sz val="10"/>
      <color indexed="8"/>
      <name val="Arial"/>
      <family val="2"/>
    </font>
    <font>
      <sz val="11"/>
      <name val="Calibri"/>
      <family val="2"/>
      <scheme val="minor"/>
    </font>
    <font>
      <sz val="11"/>
      <color theme="1"/>
      <name val="Calibri"/>
      <family val="2"/>
      <scheme val="minor"/>
    </font>
    <font>
      <sz val="9"/>
      <color theme="1"/>
      <name val="Calibri"/>
      <family val="2"/>
      <scheme val="minor"/>
    </font>
    <font>
      <sz val="9"/>
      <name val="Calibri"/>
      <family val="2"/>
      <scheme val="minor"/>
    </font>
    <font>
      <b/>
      <sz val="10"/>
      <color indexed="9"/>
      <name val="Arial"/>
      <family val="2"/>
    </font>
    <font>
      <b/>
      <sz val="10"/>
      <color rgb="FFFF0000"/>
      <name val="Arial"/>
      <family val="2"/>
    </font>
    <font>
      <b/>
      <sz val="9"/>
      <color indexed="81"/>
      <name val="Tahoma"/>
      <family val="2"/>
    </font>
    <font>
      <sz val="9"/>
      <color indexed="81"/>
      <name val="Tahoma"/>
      <family val="2"/>
    </font>
    <font>
      <sz val="9"/>
      <color theme="1"/>
      <name val="Arial"/>
      <family val="2"/>
    </font>
    <font>
      <b/>
      <sz val="11"/>
      <name val="Arial"/>
      <family val="2"/>
    </font>
    <font>
      <sz val="11"/>
      <color theme="1"/>
      <name val="Arial"/>
      <family val="2"/>
    </font>
    <font>
      <b/>
      <sz val="9"/>
      <color indexed="81"/>
      <name val="Tahoma"/>
      <charset val="1"/>
    </font>
  </fonts>
  <fills count="32">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indexed="1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00B0F0"/>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theme="0"/>
        <bgColor indexed="64"/>
      </patternFill>
    </fill>
    <fill>
      <patternFill patternType="solid">
        <fgColor rgb="FFFF00FF"/>
        <bgColor indexed="64"/>
      </patternFill>
    </fill>
    <fill>
      <patternFill patternType="solid">
        <fgColor theme="4" tint="0.79998168889431442"/>
        <bgColor theme="4" tint="0.79998168889431442"/>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rgb="FFDDEBF7"/>
        <bgColor rgb="FF000000"/>
      </patternFill>
    </fill>
    <fill>
      <patternFill patternType="solid">
        <fgColor rgb="FFC6E0B4"/>
        <bgColor rgb="FF000000"/>
      </patternFill>
    </fill>
    <fill>
      <patternFill patternType="solid">
        <fgColor rgb="FF70AD47"/>
        <bgColor rgb="FF000000"/>
      </patternFill>
    </fill>
    <fill>
      <patternFill patternType="solid">
        <fgColor rgb="FFFFD966"/>
        <bgColor rgb="FF000000"/>
      </patternFill>
    </fill>
    <fill>
      <patternFill patternType="solid">
        <fgColor rgb="FFF8CBAD"/>
        <bgColor rgb="FF000000"/>
      </patternFill>
    </fill>
    <fill>
      <patternFill patternType="solid">
        <fgColor rgb="FFAEAAAA"/>
        <bgColor rgb="FF000000"/>
      </patternFill>
    </fill>
    <fill>
      <patternFill patternType="solid">
        <fgColor rgb="FFFFC000"/>
        <bgColor rgb="FF000000"/>
      </patternFill>
    </fill>
    <fill>
      <patternFill patternType="solid">
        <fgColor theme="5" tint="0.79998168889431442"/>
        <bgColor indexed="64"/>
      </patternFill>
    </fill>
  </fills>
  <borders count="7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top/>
      <bottom style="thin">
        <color theme="4" tint="0.39997558519241921"/>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theme="0"/>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theme="4" tint="0.39997558519241921"/>
      </bottom>
      <diagonal/>
    </border>
    <border>
      <left/>
      <right/>
      <top style="thin">
        <color theme="4" tint="0.39997558519241921"/>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999999"/>
      </left>
      <right/>
      <top style="thin">
        <color rgb="FF999999"/>
      </top>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s>
  <cellStyleXfs count="15">
    <xf numFmtId="0" fontId="0" fillId="0" borderId="0"/>
    <xf numFmtId="0" fontId="7" fillId="0" borderId="0" applyNumberFormat="0" applyFill="0" applyBorder="0" applyAlignment="0" applyProtection="0">
      <alignment vertical="top"/>
      <protection locked="0"/>
    </xf>
    <xf numFmtId="0" fontId="5" fillId="0" borderId="0"/>
    <xf numFmtId="0" fontId="1" fillId="0" borderId="0"/>
    <xf numFmtId="44" fontId="1" fillId="0" borderId="0" applyFont="0" applyFill="0" applyBorder="0" applyAlignment="0" applyProtection="0"/>
    <xf numFmtId="0" fontId="1" fillId="0" borderId="0"/>
    <xf numFmtId="0" fontId="23"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686">
    <xf numFmtId="0" fontId="0" fillId="0" borderId="0" xfId="0"/>
    <xf numFmtId="0" fontId="4" fillId="0" borderId="0" xfId="0" applyFont="1"/>
    <xf numFmtId="0" fontId="4" fillId="0" borderId="1" xfId="0" applyFont="1" applyBorder="1"/>
    <xf numFmtId="0" fontId="0" fillId="0" borderId="2" xfId="0" applyBorder="1"/>
    <xf numFmtId="0" fontId="6" fillId="3" borderId="4" xfId="0" applyFont="1" applyFill="1" applyBorder="1"/>
    <xf numFmtId="0" fontId="6" fillId="3" borderId="5" xfId="0" applyFont="1" applyFill="1" applyBorder="1"/>
    <xf numFmtId="0" fontId="6" fillId="4" borderId="5" xfId="0" applyFont="1" applyFill="1" applyBorder="1" applyAlignment="1">
      <alignment horizontal="center"/>
    </xf>
    <xf numFmtId="0" fontId="0" fillId="4" borderId="6" xfId="0" applyFill="1" applyBorder="1" applyAlignment="1">
      <alignment horizontal="center"/>
    </xf>
    <xf numFmtId="0" fontId="0" fillId="0" borderId="0" xfId="0" applyAlignment="1">
      <alignment horizontal="center"/>
    </xf>
    <xf numFmtId="0" fontId="6" fillId="0" borderId="7" xfId="0" applyFont="1" applyBorder="1"/>
    <xf numFmtId="0" fontId="6" fillId="0" borderId="0" xfId="0" applyFont="1"/>
    <xf numFmtId="0" fontId="6" fillId="0" borderId="0" xfId="0" applyFont="1" applyAlignment="1">
      <alignment horizontal="center"/>
    </xf>
    <xf numFmtId="0" fontId="0" fillId="0" borderId="8" xfId="0" applyBorder="1" applyAlignment="1">
      <alignment horizontal="center"/>
    </xf>
    <xf numFmtId="0" fontId="5" fillId="0" borderId="9" xfId="0" applyFont="1" applyBorder="1"/>
    <xf numFmtId="0" fontId="5" fillId="0" borderId="10" xfId="0" applyFont="1" applyBorder="1"/>
    <xf numFmtId="0" fontId="7" fillId="0" borderId="10" xfId="1" applyBorder="1" applyAlignment="1" applyProtection="1">
      <alignment horizontal="center"/>
    </xf>
    <xf numFmtId="0" fontId="0" fillId="0" borderId="11" xfId="0" applyBorder="1"/>
    <xf numFmtId="0" fontId="5" fillId="0" borderId="0" xfId="0" applyFont="1"/>
    <xf numFmtId="0" fontId="5" fillId="0" borderId="7" xfId="0" applyFont="1" applyBorder="1"/>
    <xf numFmtId="0" fontId="0" fillId="0" borderId="8" xfId="0" applyBorder="1"/>
    <xf numFmtId="0" fontId="4" fillId="0" borderId="7" xfId="0" applyFont="1" applyBorder="1"/>
    <xf numFmtId="0" fontId="8" fillId="0" borderId="0" xfId="0" applyFont="1"/>
    <xf numFmtId="0" fontId="9" fillId="0" borderId="0" xfId="0" applyFont="1"/>
    <xf numFmtId="0" fontId="4" fillId="0" borderId="12" xfId="0" applyFont="1" applyBorder="1"/>
    <xf numFmtId="0" fontId="8" fillId="0" borderId="13" xfId="0" applyFont="1" applyBorder="1"/>
    <xf numFmtId="0" fontId="9" fillId="0" borderId="13" xfId="0" applyFont="1" applyBorder="1"/>
    <xf numFmtId="0" fontId="5" fillId="0" borderId="7" xfId="0" applyFont="1" applyBorder="1" applyAlignment="1">
      <alignment horizontal="center"/>
    </xf>
    <xf numFmtId="0" fontId="5" fillId="0" borderId="8" xfId="0" applyFont="1" applyBorder="1"/>
    <xf numFmtId="0" fontId="4" fillId="0" borderId="14" xfId="0" applyFont="1" applyBorder="1"/>
    <xf numFmtId="0" fontId="4" fillId="0" borderId="15" xfId="0" applyFont="1" applyBorder="1"/>
    <xf numFmtId="0" fontId="5" fillId="0" borderId="15" xfId="0" applyFont="1" applyBorder="1"/>
    <xf numFmtId="0" fontId="5" fillId="0" borderId="16" xfId="0" applyFont="1" applyBorder="1"/>
    <xf numFmtId="0" fontId="10" fillId="0" borderId="0" xfId="0" applyFont="1"/>
    <xf numFmtId="0" fontId="11" fillId="0" borderId="4" xfId="0" applyFont="1" applyBorder="1" applyAlignment="1">
      <alignment vertical="top"/>
    </xf>
    <xf numFmtId="0" fontId="11" fillId="0" borderId="17" xfId="0" applyFont="1" applyBorder="1" applyAlignment="1">
      <alignment vertical="top"/>
    </xf>
    <xf numFmtId="0" fontId="11" fillId="0" borderId="18" xfId="0" applyFont="1" applyBorder="1" applyAlignment="1">
      <alignment horizontal="left" vertical="top"/>
    </xf>
    <xf numFmtId="0" fontId="11" fillId="4" borderId="19" xfId="0" applyFont="1" applyFill="1" applyBorder="1" applyAlignment="1">
      <alignment horizontal="left" vertical="top" wrapText="1"/>
    </xf>
    <xf numFmtId="0" fontId="11" fillId="0" borderId="0" xfId="0" applyFont="1" applyAlignment="1">
      <alignment horizontal="center" wrapText="1"/>
    </xf>
    <xf numFmtId="0" fontId="0" fillId="2" borderId="22" xfId="0" applyFill="1" applyBorder="1" applyProtection="1">
      <protection locked="0"/>
    </xf>
    <xf numFmtId="164" fontId="0" fillId="4" borderId="23" xfId="0" applyNumberFormat="1" applyFill="1" applyBorder="1"/>
    <xf numFmtId="165" fontId="12" fillId="2" borderId="22" xfId="0" applyNumberFormat="1" applyFont="1" applyFill="1" applyBorder="1" applyAlignment="1" applyProtection="1">
      <alignment horizontal="center" vertical="top" wrapText="1"/>
      <protection locked="0"/>
    </xf>
    <xf numFmtId="166" fontId="12" fillId="2" borderId="22" xfId="0" applyNumberFormat="1" applyFont="1" applyFill="1" applyBorder="1" applyAlignment="1" applyProtection="1">
      <alignment vertical="top" wrapText="1"/>
      <protection locked="0"/>
    </xf>
    <xf numFmtId="3" fontId="12" fillId="4" borderId="26" xfId="0" applyNumberFormat="1" applyFont="1" applyFill="1" applyBorder="1"/>
    <xf numFmtId="3" fontId="12" fillId="4" borderId="26" xfId="0" applyNumberFormat="1" applyFont="1" applyFill="1" applyBorder="1" applyAlignment="1">
      <alignment horizontal="center"/>
    </xf>
    <xf numFmtId="164" fontId="4" fillId="4" borderId="23" xfId="0" applyNumberFormat="1" applyFont="1" applyFill="1" applyBorder="1"/>
    <xf numFmtId="167" fontId="11" fillId="0" borderId="0" xfId="0" applyNumberFormat="1" applyFont="1" applyAlignment="1">
      <alignment vertical="top" wrapText="1"/>
    </xf>
    <xf numFmtId="0" fontId="0" fillId="0" borderId="7" xfId="0" applyBorder="1"/>
    <xf numFmtId="0" fontId="13" fillId="0" borderId="7" xfId="0" applyFont="1" applyBorder="1"/>
    <xf numFmtId="0" fontId="13" fillId="0" borderId="0" xfId="0" applyFont="1"/>
    <xf numFmtId="0" fontId="13" fillId="0" borderId="8" xfId="0" applyFont="1" applyBorder="1"/>
    <xf numFmtId="0" fontId="14" fillId="0" borderId="7" xfId="0" applyFont="1" applyBorder="1"/>
    <xf numFmtId="0" fontId="15" fillId="0" borderId="0" xfId="0" applyFont="1"/>
    <xf numFmtId="0" fontId="15" fillId="0" borderId="8" xfId="0" applyFont="1" applyBorder="1"/>
    <xf numFmtId="0" fontId="15" fillId="0" borderId="7" xfId="0" applyFont="1" applyBorder="1"/>
    <xf numFmtId="0" fontId="12" fillId="0" borderId="0" xfId="0" applyFont="1"/>
    <xf numFmtId="0" fontId="15" fillId="0" borderId="0" xfId="0" applyFont="1" applyAlignment="1">
      <alignment horizontal="right"/>
    </xf>
    <xf numFmtId="0" fontId="14" fillId="0" borderId="27" xfId="0" applyFont="1" applyBorder="1"/>
    <xf numFmtId="0" fontId="15" fillId="0" borderId="28" xfId="0" applyFont="1" applyBorder="1"/>
    <xf numFmtId="0" fontId="16" fillId="0" borderId="28" xfId="0" applyFont="1" applyBorder="1"/>
    <xf numFmtId="0" fontId="12" fillId="0" borderId="28" xfId="0" applyFont="1" applyBorder="1"/>
    <xf numFmtId="3" fontId="17" fillId="0" borderId="8" xfId="0" applyNumberFormat="1" applyFont="1" applyBorder="1"/>
    <xf numFmtId="0" fontId="17" fillId="0" borderId="0" xfId="0" quotePrefix="1" applyFont="1" applyAlignment="1">
      <alignment horizontal="center"/>
    </xf>
    <xf numFmtId="0" fontId="14" fillId="0" borderId="0" xfId="0" applyFont="1"/>
    <xf numFmtId="0" fontId="15" fillId="0" borderId="8" xfId="0" quotePrefix="1" applyFont="1" applyBorder="1" applyAlignment="1">
      <alignment horizontal="center"/>
    </xf>
    <xf numFmtId="3" fontId="14" fillId="0" borderId="0" xfId="0" applyNumberFormat="1" applyFont="1"/>
    <xf numFmtId="0" fontId="0" fillId="0" borderId="8" xfId="0" applyBorder="1" applyAlignment="1">
      <alignment vertical="top"/>
    </xf>
    <xf numFmtId="0" fontId="0" fillId="0" borderId="0" xfId="0" applyAlignment="1">
      <alignment vertical="top"/>
    </xf>
    <xf numFmtId="0" fontId="11" fillId="0" borderId="22" xfId="0" applyFont="1" applyBorder="1" applyAlignment="1">
      <alignment horizontal="left" vertical="top" wrapText="1"/>
    </xf>
    <xf numFmtId="0" fontId="0" fillId="4" borderId="26" xfId="0" applyFill="1" applyBorder="1"/>
    <xf numFmtId="164" fontId="0" fillId="4" borderId="29" xfId="0" applyNumberFormat="1" applyFill="1" applyBorder="1"/>
    <xf numFmtId="164" fontId="0" fillId="4" borderId="26" xfId="0" applyNumberFormat="1" applyFill="1" applyBorder="1"/>
    <xf numFmtId="164" fontId="6" fillId="4" borderId="33" xfId="0" applyNumberFormat="1" applyFont="1" applyFill="1" applyBorder="1"/>
    <xf numFmtId="164" fontId="6" fillId="0" borderId="7" xfId="0" applyNumberFormat="1" applyFont="1" applyBorder="1"/>
    <xf numFmtId="164" fontId="0" fillId="0" borderId="0" xfId="0" applyNumberFormat="1"/>
    <xf numFmtId="0" fontId="0" fillId="0" borderId="15" xfId="0" applyBorder="1"/>
    <xf numFmtId="0" fontId="18" fillId="0" borderId="15" xfId="0" applyFont="1" applyBorder="1"/>
    <xf numFmtId="0" fontId="0" fillId="0" borderId="16" xfId="0" applyBorder="1"/>
    <xf numFmtId="0" fontId="11" fillId="0" borderId="22" xfId="0" applyFont="1" applyBorder="1" applyAlignment="1">
      <alignment horizontal="left" vertical="top"/>
    </xf>
    <xf numFmtId="0" fontId="11" fillId="3" borderId="23" xfId="0" applyFont="1" applyFill="1" applyBorder="1" applyAlignment="1">
      <alignment vertical="top" wrapText="1"/>
    </xf>
    <xf numFmtId="0" fontId="12" fillId="0" borderId="7" xfId="0" applyFont="1" applyBorder="1"/>
    <xf numFmtId="166" fontId="12" fillId="0" borderId="22" xfId="0" applyNumberFormat="1" applyFont="1" applyBorder="1" applyAlignment="1">
      <alignment vertical="top" wrapText="1"/>
    </xf>
    <xf numFmtId="7" fontId="12" fillId="3" borderId="23" xfId="0" applyNumberFormat="1" applyFont="1" applyFill="1" applyBorder="1" applyAlignment="1">
      <alignment vertical="top" wrapText="1"/>
    </xf>
    <xf numFmtId="168" fontId="12" fillId="4" borderId="26" xfId="0" applyNumberFormat="1" applyFont="1" applyFill="1" applyBorder="1" applyAlignment="1">
      <alignment horizontal="center"/>
    </xf>
    <xf numFmtId="7" fontId="11" fillId="3" borderId="29" xfId="0" applyNumberFormat="1" applyFont="1" applyFill="1" applyBorder="1" applyAlignment="1">
      <alignment vertical="top" wrapText="1"/>
    </xf>
    <xf numFmtId="0" fontId="12" fillId="0" borderId="8" xfId="0" applyFont="1" applyBorder="1"/>
    <xf numFmtId="0" fontId="12" fillId="0" borderId="38" xfId="0" applyFont="1" applyBorder="1"/>
    <xf numFmtId="164" fontId="6" fillId="0" borderId="0" xfId="0" applyNumberFormat="1" applyFont="1"/>
    <xf numFmtId="0" fontId="5" fillId="0" borderId="7" xfId="0" quotePrefix="1" applyFont="1" applyBorder="1" applyAlignment="1">
      <alignment horizontal="center"/>
    </xf>
    <xf numFmtId="0" fontId="11" fillId="0" borderId="7" xfId="0" applyFont="1" applyBorder="1" applyAlignment="1">
      <alignment vertical="top"/>
    </xf>
    <xf numFmtId="0" fontId="11" fillId="0" borderId="0" xfId="0" applyFont="1" applyAlignment="1">
      <alignment vertical="top"/>
    </xf>
    <xf numFmtId="0" fontId="18" fillId="0" borderId="0" xfId="0" applyFont="1"/>
    <xf numFmtId="0" fontId="7" fillId="0" borderId="22" xfId="1" applyBorder="1" applyAlignment="1" applyProtection="1">
      <alignment horizontal="center" vertical="top" wrapText="1"/>
    </xf>
    <xf numFmtId="0" fontId="7" fillId="0" borderId="22" xfId="1" applyBorder="1" applyAlignment="1" applyProtection="1">
      <alignment horizontal="left" vertical="top" wrapText="1"/>
    </xf>
    <xf numFmtId="0" fontId="7" fillId="0" borderId="22" xfId="1" applyFill="1" applyBorder="1" applyAlignment="1" applyProtection="1">
      <alignment horizontal="left" vertical="top" wrapText="1"/>
    </xf>
    <xf numFmtId="0" fontId="11" fillId="0" borderId="22" xfId="0" applyFont="1" applyBorder="1" applyAlignment="1">
      <alignment horizontal="center" vertical="top" wrapText="1"/>
    </xf>
    <xf numFmtId="0" fontId="11" fillId="0" borderId="22" xfId="0" quotePrefix="1" applyFont="1" applyBorder="1" applyAlignment="1">
      <alignment horizontal="center" vertical="top" wrapText="1"/>
    </xf>
    <xf numFmtId="3" fontId="12" fillId="0" borderId="22" xfId="0" applyNumberFormat="1" applyFont="1" applyBorder="1" applyAlignment="1">
      <alignment horizontal="center" vertical="top" wrapText="1"/>
    </xf>
    <xf numFmtId="169" fontId="12" fillId="0" borderId="22" xfId="0" applyNumberFormat="1" applyFont="1" applyBorder="1" applyAlignment="1">
      <alignment vertical="top" wrapText="1"/>
    </xf>
    <xf numFmtId="0" fontId="12" fillId="0" borderId="12" xfId="0" applyFont="1" applyBorder="1"/>
    <xf numFmtId="167" fontId="12" fillId="0" borderId="22" xfId="0" applyNumberFormat="1" applyFont="1" applyBorder="1" applyAlignment="1">
      <alignment vertical="top" wrapText="1"/>
    </xf>
    <xf numFmtId="4" fontId="12" fillId="0" borderId="22" xfId="0" applyNumberFormat="1" applyFont="1" applyBorder="1" applyAlignment="1">
      <alignment horizontal="center" vertical="top" wrapText="1"/>
    </xf>
    <xf numFmtId="3" fontId="11" fillId="0" borderId="0" xfId="0" applyNumberFormat="1" applyFont="1"/>
    <xf numFmtId="3" fontId="12" fillId="0" borderId="0" xfId="0" applyNumberFormat="1" applyFont="1"/>
    <xf numFmtId="3" fontId="12" fillId="0" borderId="10" xfId="0" applyNumberFormat="1" applyFont="1" applyBorder="1"/>
    <xf numFmtId="3" fontId="12" fillId="0" borderId="10" xfId="0" applyNumberFormat="1" applyFont="1" applyBorder="1" applyAlignment="1">
      <alignment horizontal="center"/>
    </xf>
    <xf numFmtId="3" fontId="12" fillId="0" borderId="0" xfId="0" applyNumberFormat="1" applyFont="1" applyAlignment="1">
      <alignment horizontal="center"/>
    </xf>
    <xf numFmtId="0" fontId="11" fillId="0" borderId="7" xfId="2" applyFont="1" applyBorder="1"/>
    <xf numFmtId="0" fontId="11" fillId="0" borderId="27" xfId="2" applyFont="1" applyBorder="1"/>
    <xf numFmtId="0" fontId="0" fillId="0" borderId="28" xfId="0" applyBorder="1"/>
    <xf numFmtId="0" fontId="5" fillId="0" borderId="9" xfId="0" applyFont="1" applyBorder="1" applyAlignment="1">
      <alignment horizontal="centerContinuous" vertical="top" wrapText="1"/>
    </xf>
    <xf numFmtId="0" fontId="5" fillId="0" borderId="10" xfId="0" applyFont="1" applyBorder="1" applyAlignment="1">
      <alignment horizontal="centerContinuous" vertical="top" wrapText="1"/>
    </xf>
    <xf numFmtId="0" fontId="5" fillId="0" borderId="11" xfId="0" applyFont="1" applyBorder="1" applyAlignment="1">
      <alignment horizontal="centerContinuous" vertical="top" wrapText="1"/>
    </xf>
    <xf numFmtId="0" fontId="5" fillId="0" borderId="0" xfId="0" applyFont="1" applyAlignment="1">
      <alignment vertical="top"/>
    </xf>
    <xf numFmtId="0" fontId="5" fillId="0" borderId="12" xfId="0" applyFont="1" applyBorder="1"/>
    <xf numFmtId="0" fontId="5" fillId="0" borderId="13" xfId="0" applyFont="1" applyBorder="1"/>
    <xf numFmtId="0" fontId="5" fillId="0" borderId="39" xfId="0" applyFont="1" applyBorder="1"/>
    <xf numFmtId="0" fontId="4" fillId="0" borderId="8" xfId="0" applyFont="1" applyBorder="1"/>
    <xf numFmtId="0" fontId="5" fillId="0" borderId="0" xfId="0" applyFont="1" applyAlignment="1">
      <alignment horizontal="center"/>
    </xf>
    <xf numFmtId="0" fontId="5" fillId="0" borderId="0" xfId="0" quotePrefix="1" applyFont="1" applyAlignment="1">
      <alignment horizontal="center"/>
    </xf>
    <xf numFmtId="0" fontId="11" fillId="3" borderId="18" xfId="0" applyFont="1" applyFill="1" applyBorder="1" applyAlignment="1">
      <alignment horizontal="left" vertical="top" wrapText="1"/>
    </xf>
    <xf numFmtId="0" fontId="11" fillId="3" borderId="19" xfId="0" applyFont="1" applyFill="1" applyBorder="1" applyAlignment="1">
      <alignment horizontal="left" vertical="top" wrapText="1"/>
    </xf>
    <xf numFmtId="0" fontId="12" fillId="0" borderId="27" xfId="0" applyFont="1" applyBorder="1"/>
    <xf numFmtId="7" fontId="11" fillId="0" borderId="25" xfId="0" applyNumberFormat="1" applyFont="1" applyBorder="1" applyAlignment="1">
      <alignment vertical="top" wrapText="1"/>
    </xf>
    <xf numFmtId="0" fontId="0" fillId="0" borderId="26" xfId="0" applyBorder="1"/>
    <xf numFmtId="0" fontId="12" fillId="0" borderId="43" xfId="0" applyFont="1" applyBorder="1"/>
    <xf numFmtId="3" fontId="12" fillId="0" borderId="0" xfId="0" applyNumberFormat="1" applyFont="1" applyAlignment="1">
      <alignment vertical="top" wrapText="1"/>
    </xf>
    <xf numFmtId="0" fontId="12" fillId="0" borderId="0" xfId="0" applyFont="1" applyAlignment="1">
      <alignment vertical="top" wrapText="1"/>
    </xf>
    <xf numFmtId="0" fontId="13" fillId="5" borderId="1" xfId="0" applyFont="1" applyFill="1" applyBorder="1"/>
    <xf numFmtId="0" fontId="14" fillId="5" borderId="2" xfId="0" applyFont="1" applyFill="1" applyBorder="1"/>
    <xf numFmtId="0" fontId="15" fillId="5" borderId="2" xfId="0" applyFont="1" applyFill="1" applyBorder="1"/>
    <xf numFmtId="0" fontId="15" fillId="5" borderId="44" xfId="0" applyFont="1" applyFill="1" applyBorder="1"/>
    <xf numFmtId="0" fontId="19" fillId="0" borderId="0" xfId="0" applyFont="1"/>
    <xf numFmtId="0" fontId="5" fillId="0" borderId="7" xfId="0" applyFont="1" applyBorder="1" applyAlignment="1">
      <alignment horizontal="left"/>
    </xf>
    <xf numFmtId="0" fontId="5" fillId="0" borderId="0" xfId="0" applyFont="1" applyAlignment="1">
      <alignment horizontal="left"/>
    </xf>
    <xf numFmtId="0" fontId="18" fillId="0" borderId="7" xfId="0" quotePrefix="1" applyFont="1" applyBorder="1" applyAlignment="1">
      <alignment horizontal="center"/>
    </xf>
    <xf numFmtId="0" fontId="19" fillId="0" borderId="8" xfId="0" applyFont="1" applyBorder="1"/>
    <xf numFmtId="0" fontId="0" fillId="0" borderId="13" xfId="0" applyBorder="1"/>
    <xf numFmtId="3" fontId="0" fillId="0" borderId="0" xfId="0" applyNumberFormat="1"/>
    <xf numFmtId="0" fontId="0" fillId="0" borderId="39" xfId="0" applyBorder="1"/>
    <xf numFmtId="0" fontId="11" fillId="3" borderId="23" xfId="0" applyFont="1" applyFill="1" applyBorder="1" applyAlignment="1">
      <alignment horizontal="center" vertical="top" wrapText="1"/>
    </xf>
    <xf numFmtId="0" fontId="0" fillId="0" borderId="27" xfId="0" applyBorder="1"/>
    <xf numFmtId="0" fontId="11" fillId="0" borderId="45" xfId="0" applyFont="1" applyBorder="1" applyAlignment="1">
      <alignment horizontal="center" vertical="top" wrapText="1"/>
    </xf>
    <xf numFmtId="0" fontId="11" fillId="0" borderId="25" xfId="0" applyFont="1" applyBorder="1" applyAlignment="1">
      <alignment horizontal="center" vertical="top" wrapText="1"/>
    </xf>
    <xf numFmtId="0" fontId="0" fillId="0" borderId="43" xfId="0" applyBorder="1"/>
    <xf numFmtId="0" fontId="11" fillId="3" borderId="22" xfId="0" applyFont="1" applyFill="1" applyBorder="1" applyAlignment="1">
      <alignment horizontal="center" vertical="top" wrapText="1"/>
    </xf>
    <xf numFmtId="0" fontId="4" fillId="0" borderId="26" xfId="0" applyFont="1" applyBorder="1"/>
    <xf numFmtId="0" fontId="11" fillId="0" borderId="26" xfId="0" applyFont="1" applyBorder="1" applyAlignment="1">
      <alignment horizontal="center" vertical="top" wrapText="1"/>
    </xf>
    <xf numFmtId="7" fontId="11" fillId="3" borderId="26" xfId="0" applyNumberFormat="1" applyFont="1" applyFill="1" applyBorder="1" applyAlignment="1">
      <alignment horizontal="right"/>
    </xf>
    <xf numFmtId="0" fontId="0" fillId="0" borderId="38" xfId="0" applyBorder="1"/>
    <xf numFmtId="0" fontId="0" fillId="5" borderId="2" xfId="0" applyFill="1" applyBorder="1"/>
    <xf numFmtId="0" fontId="6" fillId="3" borderId="37" xfId="0" applyFont="1" applyFill="1" applyBorder="1"/>
    <xf numFmtId="0" fontId="0" fillId="3" borderId="34" xfId="0" applyFill="1" applyBorder="1"/>
    <xf numFmtId="0" fontId="21" fillId="4" borderId="37" xfId="0" applyFont="1" applyFill="1" applyBorder="1" applyAlignment="1">
      <alignment horizontal="center"/>
    </xf>
    <xf numFmtId="0" fontId="21" fillId="4" borderId="34" xfId="0" applyFont="1" applyFill="1" applyBorder="1" applyAlignment="1">
      <alignment horizontal="center"/>
    </xf>
    <xf numFmtId="0" fontId="0" fillId="4" borderId="34" xfId="0" applyFill="1" applyBorder="1"/>
    <xf numFmtId="0" fontId="0" fillId="4" borderId="21" xfId="0" applyFill="1" applyBorder="1"/>
    <xf numFmtId="0" fontId="0" fillId="0" borderId="46" xfId="0" applyBorder="1"/>
    <xf numFmtId="0" fontId="4" fillId="0" borderId="47" xfId="0" applyFont="1" applyBorder="1"/>
    <xf numFmtId="0" fontId="0" fillId="0" borderId="10" xfId="0" applyBorder="1"/>
    <xf numFmtId="0" fontId="0" fillId="0" borderId="10" xfId="0" applyBorder="1" applyAlignment="1">
      <alignment horizontal="center"/>
    </xf>
    <xf numFmtId="0" fontId="0" fillId="0" borderId="41" xfId="0" applyBorder="1"/>
    <xf numFmtId="0" fontId="4" fillId="0" borderId="43" xfId="0" applyFont="1" applyBorder="1"/>
    <xf numFmtId="0" fontId="5" fillId="0" borderId="43" xfId="0" applyFont="1" applyBorder="1"/>
    <xf numFmtId="0" fontId="7" fillId="0" borderId="0" xfId="1" applyBorder="1" applyAlignment="1" applyProtection="1">
      <alignment horizontal="center"/>
    </xf>
    <xf numFmtId="0" fontId="11" fillId="3" borderId="37" xfId="0" applyFont="1" applyFill="1" applyBorder="1"/>
    <xf numFmtId="0" fontId="4" fillId="3" borderId="34" xfId="0" applyFont="1" applyFill="1" applyBorder="1"/>
    <xf numFmtId="0" fontId="11" fillId="6" borderId="37" xfId="0" applyFont="1" applyFill="1" applyBorder="1"/>
    <xf numFmtId="0" fontId="12" fillId="6" borderId="21" xfId="0" applyFont="1" applyFill="1" applyBorder="1"/>
    <xf numFmtId="0" fontId="11" fillId="0" borderId="22" xfId="0" applyFont="1" applyBorder="1" applyAlignment="1">
      <alignment vertical="top" wrapText="1"/>
    </xf>
    <xf numFmtId="170" fontId="12" fillId="0" borderId="48" xfId="0" applyNumberFormat="1" applyFont="1" applyBorder="1"/>
    <xf numFmtId="170" fontId="0" fillId="0" borderId="22" xfId="0" applyNumberFormat="1" applyBorder="1"/>
    <xf numFmtId="0" fontId="11" fillId="0" borderId="49" xfId="0" applyFont="1" applyBorder="1"/>
    <xf numFmtId="170" fontId="12" fillId="8" borderId="36" xfId="0" applyNumberFormat="1" applyFont="1" applyFill="1" applyBorder="1"/>
    <xf numFmtId="0" fontId="11" fillId="0" borderId="43" xfId="0" applyFont="1" applyBorder="1"/>
    <xf numFmtId="0" fontId="5" fillId="0" borderId="0" xfId="3" applyFont="1" applyAlignment="1">
      <alignment wrapText="1"/>
    </xf>
    <xf numFmtId="0" fontId="1" fillId="0" borderId="0" xfId="3" applyAlignment="1">
      <alignment wrapText="1"/>
    </xf>
    <xf numFmtId="0" fontId="11" fillId="3" borderId="11" xfId="0" applyFont="1" applyFill="1" applyBorder="1" applyAlignment="1">
      <alignment horizontal="left" vertical="top" wrapText="1"/>
    </xf>
    <xf numFmtId="0" fontId="11" fillId="3" borderId="35" xfId="0" quotePrefix="1" applyFont="1" applyFill="1" applyBorder="1" applyAlignment="1">
      <alignment horizontal="center" vertical="top" wrapText="1"/>
    </xf>
    <xf numFmtId="7" fontId="11" fillId="3" borderId="23" xfId="0" applyNumberFormat="1" applyFont="1" applyFill="1" applyBorder="1" applyAlignment="1">
      <alignment vertical="top" wrapText="1"/>
    </xf>
    <xf numFmtId="0" fontId="0" fillId="0" borderId="0" xfId="0" pivotButton="1"/>
    <xf numFmtId="0" fontId="0" fillId="0" borderId="0" xfId="0" applyAlignment="1">
      <alignment horizontal="left"/>
    </xf>
    <xf numFmtId="0" fontId="0" fillId="0" borderId="0" xfId="0" applyAlignment="1">
      <alignment horizontal="left" indent="1"/>
    </xf>
    <xf numFmtId="0" fontId="3" fillId="0" borderId="0" xfId="0" applyFont="1"/>
    <xf numFmtId="0" fontId="3" fillId="0" borderId="0" xfId="0" applyFont="1" applyAlignment="1">
      <alignment horizontal="left"/>
    </xf>
    <xf numFmtId="0" fontId="0" fillId="0" borderId="52" xfId="0" applyBorder="1"/>
    <xf numFmtId="0" fontId="7" fillId="0" borderId="13" xfId="1" applyBorder="1" applyAlignment="1" applyProtection="1">
      <alignment horizontal="center"/>
    </xf>
    <xf numFmtId="0" fontId="7" fillId="0" borderId="22" xfId="1" applyBorder="1" applyAlignment="1" applyProtection="1">
      <alignment horizontal="center"/>
    </xf>
    <xf numFmtId="0" fontId="20" fillId="0" borderId="7" xfId="0" applyFont="1" applyBorder="1"/>
    <xf numFmtId="0" fontId="6" fillId="3" borderId="1" xfId="0" applyFont="1" applyFill="1" applyBorder="1"/>
    <xf numFmtId="0" fontId="19" fillId="3" borderId="2" xfId="0" applyFont="1" applyFill="1" applyBorder="1"/>
    <xf numFmtId="0" fontId="19" fillId="4" borderId="2" xfId="0" applyFont="1" applyFill="1" applyBorder="1"/>
    <xf numFmtId="0" fontId="7" fillId="4" borderId="2" xfId="1" applyFill="1" applyBorder="1" applyAlignment="1" applyProtection="1">
      <alignment horizontal="center"/>
    </xf>
    <xf numFmtId="0" fontId="6" fillId="4" borderId="44" xfId="0" applyFont="1" applyFill="1" applyBorder="1" applyAlignment="1">
      <alignment horizontal="center"/>
    </xf>
    <xf numFmtId="0" fontId="6" fillId="0" borderId="8" xfId="0" applyFont="1" applyBorder="1"/>
    <xf numFmtId="0" fontId="0" fillId="3" borderId="2" xfId="0" applyFill="1" applyBorder="1"/>
    <xf numFmtId="0" fontId="6" fillId="4" borderId="2" xfId="0" applyFont="1" applyFill="1" applyBorder="1" applyAlignment="1">
      <alignment horizontal="center"/>
    </xf>
    <xf numFmtId="0" fontId="0" fillId="4" borderId="2" xfId="0" applyFill="1" applyBorder="1" applyAlignment="1">
      <alignment horizontal="center"/>
    </xf>
    <xf numFmtId="0" fontId="0" fillId="0" borderId="44" xfId="0" applyBorder="1"/>
    <xf numFmtId="0" fontId="20" fillId="0" borderId="0" xfId="0" applyFont="1"/>
    <xf numFmtId="0" fontId="2" fillId="0" borderId="0" xfId="1" applyFont="1" applyBorder="1" applyAlignment="1" applyProtection="1"/>
    <xf numFmtId="0" fontId="20" fillId="0" borderId="47" xfId="0" applyFont="1" applyBorder="1"/>
    <xf numFmtId="0" fontId="4" fillId="0" borderId="52" xfId="0" applyFont="1" applyBorder="1"/>
    <xf numFmtId="0" fontId="7" fillId="0" borderId="1" xfId="1" applyBorder="1" applyAlignment="1" applyProtection="1"/>
    <xf numFmtId="0" fontId="5" fillId="3" borderId="34" xfId="0" applyFont="1" applyFill="1" applyBorder="1"/>
    <xf numFmtId="0" fontId="0" fillId="0" borderId="0" xfId="0" applyProtection="1">
      <protection locked="0"/>
    </xf>
    <xf numFmtId="0" fontId="0" fillId="3" borderId="5" xfId="0" applyFill="1" applyBorder="1"/>
    <xf numFmtId="0" fontId="2" fillId="0" borderId="0" xfId="0" applyFont="1"/>
    <xf numFmtId="0" fontId="5" fillId="0" borderId="2" xfId="0" applyFont="1" applyBorder="1"/>
    <xf numFmtId="0" fontId="5" fillId="0" borderId="44" xfId="0" applyFont="1" applyBorder="1"/>
    <xf numFmtId="0" fontId="18" fillId="0" borderId="7" xfId="0" applyFont="1" applyBorder="1"/>
    <xf numFmtId="0" fontId="5" fillId="0" borderId="27" xfId="0" applyFont="1" applyBorder="1"/>
    <xf numFmtId="0" fontId="18" fillId="0" borderId="28" xfId="0" applyFont="1" applyBorder="1"/>
    <xf numFmtId="0" fontId="3" fillId="4" borderId="14" xfId="0" applyFont="1" applyFill="1" applyBorder="1"/>
    <xf numFmtId="0" fontId="0" fillId="4" borderId="15" xfId="0" applyFill="1" applyBorder="1"/>
    <xf numFmtId="0" fontId="0" fillId="0" borderId="7" xfId="0" quotePrefix="1" applyBorder="1"/>
    <xf numFmtId="0" fontId="0" fillId="0" borderId="0" xfId="0" quotePrefix="1"/>
    <xf numFmtId="0" fontId="0" fillId="0" borderId="28" xfId="0" quotePrefix="1" applyBorder="1"/>
    <xf numFmtId="0" fontId="0" fillId="0" borderId="48" xfId="0" applyBorder="1"/>
    <xf numFmtId="170" fontId="12" fillId="7" borderId="46" xfId="0" applyNumberFormat="1" applyFont="1" applyFill="1" applyBorder="1"/>
    <xf numFmtId="0" fontId="0" fillId="0" borderId="1" xfId="0" applyBorder="1"/>
    <xf numFmtId="0" fontId="0" fillId="4" borderId="2" xfId="0" applyFill="1" applyBorder="1"/>
    <xf numFmtId="0" fontId="0" fillId="4" borderId="44" xfId="0" applyFill="1" applyBorder="1"/>
    <xf numFmtId="0" fontId="4" fillId="4" borderId="1" xfId="0" applyFont="1" applyFill="1" applyBorder="1"/>
    <xf numFmtId="0" fontId="7" fillId="4" borderId="3" xfId="1" quotePrefix="1" applyFill="1" applyBorder="1" applyAlignment="1" applyProtection="1"/>
    <xf numFmtId="0" fontId="3" fillId="4" borderId="14" xfId="0" quotePrefix="1" applyFont="1" applyFill="1" applyBorder="1"/>
    <xf numFmtId="0" fontId="7" fillId="0" borderId="0" xfId="1" applyBorder="1" applyAlignment="1" applyProtection="1"/>
    <xf numFmtId="0" fontId="0" fillId="3" borderId="21" xfId="0" applyFill="1" applyBorder="1"/>
    <xf numFmtId="0" fontId="12" fillId="7" borderId="22" xfId="0" applyFont="1" applyFill="1" applyBorder="1"/>
    <xf numFmtId="164" fontId="11" fillId="0" borderId="0" xfId="0" quotePrefix="1" applyNumberFormat="1" applyFont="1" applyAlignment="1">
      <alignment horizontal="center"/>
    </xf>
    <xf numFmtId="7" fontId="0" fillId="0" borderId="0" xfId="0" applyNumberFormat="1"/>
    <xf numFmtId="170" fontId="0" fillId="0" borderId="2" xfId="0" applyNumberFormat="1" applyBorder="1"/>
    <xf numFmtId="0" fontId="11" fillId="3" borderId="4" xfId="0" applyFont="1" applyFill="1" applyBorder="1"/>
    <xf numFmtId="0" fontId="4" fillId="3" borderId="5" xfId="0" applyFont="1" applyFill="1" applyBorder="1"/>
    <xf numFmtId="0" fontId="0" fillId="4" borderId="16" xfId="0" applyFill="1" applyBorder="1"/>
    <xf numFmtId="0" fontId="11" fillId="6" borderId="20" xfId="0" applyFont="1" applyFill="1" applyBorder="1"/>
    <xf numFmtId="0" fontId="12" fillId="7" borderId="11" xfId="0" applyFont="1" applyFill="1" applyBorder="1"/>
    <xf numFmtId="0" fontId="11" fillId="0" borderId="32" xfId="0" applyFont="1" applyBorder="1" applyAlignment="1">
      <alignment vertical="top" wrapText="1"/>
    </xf>
    <xf numFmtId="0" fontId="0" fillId="0" borderId="32" xfId="0" applyBorder="1"/>
    <xf numFmtId="0" fontId="12" fillId="0" borderId="53" xfId="0" applyFont="1" applyBorder="1"/>
    <xf numFmtId="0" fontId="11" fillId="0" borderId="54" xfId="0" applyFont="1" applyBorder="1"/>
    <xf numFmtId="170" fontId="12" fillId="7" borderId="8" xfId="0" applyNumberFormat="1" applyFont="1" applyFill="1" applyBorder="1"/>
    <xf numFmtId="0" fontId="11" fillId="0" borderId="0" xfId="0" applyFont="1" applyAlignment="1">
      <alignment vertical="top" wrapText="1"/>
    </xf>
    <xf numFmtId="170" fontId="12" fillId="0" borderId="40" xfId="0" applyNumberFormat="1" applyFont="1" applyBorder="1" applyAlignment="1" applyProtection="1">
      <alignment horizontal="right"/>
      <protection locked="0"/>
    </xf>
    <xf numFmtId="0" fontId="11" fillId="4" borderId="1" xfId="0" applyFont="1" applyFill="1" applyBorder="1"/>
    <xf numFmtId="0" fontId="4" fillId="4" borderId="2" xfId="0" applyFont="1" applyFill="1" applyBorder="1"/>
    <xf numFmtId="0" fontId="4" fillId="4" borderId="14" xfId="0" applyFont="1" applyFill="1" applyBorder="1"/>
    <xf numFmtId="0" fontId="4" fillId="4" borderId="15" xfId="0" applyFont="1" applyFill="1" applyBorder="1"/>
    <xf numFmtId="0" fontId="6" fillId="3" borderId="2" xfId="0" applyFont="1" applyFill="1" applyBorder="1"/>
    <xf numFmtId="0" fontId="4" fillId="0" borderId="2" xfId="0" applyFont="1" applyBorder="1"/>
    <xf numFmtId="0" fontId="3" fillId="0" borderId="37" xfId="0" applyFont="1" applyBorder="1"/>
    <xf numFmtId="0" fontId="3" fillId="0" borderId="55" xfId="0" applyFont="1" applyBorder="1"/>
    <xf numFmtId="0" fontId="3" fillId="0" borderId="50" xfId="0" applyFont="1" applyBorder="1"/>
    <xf numFmtId="44" fontId="3" fillId="0" borderId="50" xfId="7" applyFont="1" applyBorder="1"/>
    <xf numFmtId="0" fontId="0" fillId="0" borderId="15" xfId="0" applyBorder="1" applyProtection="1">
      <protection locked="0"/>
    </xf>
    <xf numFmtId="0" fontId="0" fillId="0" borderId="16" xfId="0" applyBorder="1" applyProtection="1">
      <protection locked="0"/>
    </xf>
    <xf numFmtId="0" fontId="0" fillId="0" borderId="7" xfId="0" applyBorder="1" applyProtection="1">
      <protection locked="0"/>
    </xf>
    <xf numFmtId="0" fontId="0" fillId="0" borderId="0" xfId="0" quotePrefix="1" applyProtection="1">
      <protection locked="0"/>
    </xf>
    <xf numFmtId="0" fontId="0" fillId="0" borderId="8" xfId="0" applyBorder="1" applyProtection="1">
      <protection locked="0"/>
    </xf>
    <xf numFmtId="0" fontId="0" fillId="0" borderId="27" xfId="0" applyBorder="1" applyProtection="1">
      <protection locked="0"/>
    </xf>
    <xf numFmtId="0" fontId="0" fillId="0" borderId="28" xfId="0" applyBorder="1" applyProtection="1">
      <protection locked="0"/>
    </xf>
    <xf numFmtId="0" fontId="0" fillId="0" borderId="38" xfId="0" applyBorder="1" applyProtection="1">
      <protection locked="0"/>
    </xf>
    <xf numFmtId="170" fontId="12" fillId="0" borderId="22" xfId="0" applyNumberFormat="1" applyFont="1" applyBorder="1" applyAlignment="1">
      <alignment vertical="top"/>
    </xf>
    <xf numFmtId="170" fontId="12" fillId="0" borderId="40" xfId="0" applyNumberFormat="1" applyFont="1" applyBorder="1" applyAlignment="1">
      <alignment horizontal="right" vertical="top"/>
    </xf>
    <xf numFmtId="0" fontId="11" fillId="0" borderId="32" xfId="0" quotePrefix="1" applyFont="1" applyBorder="1" applyAlignment="1">
      <alignment vertical="top"/>
    </xf>
    <xf numFmtId="170" fontId="12" fillId="0" borderId="40" xfId="0" applyNumberFormat="1" applyFont="1" applyBorder="1" applyAlignment="1">
      <alignment horizontal="right" vertical="top" wrapText="1"/>
    </xf>
    <xf numFmtId="0" fontId="0" fillId="0" borderId="32" xfId="0" applyBorder="1" applyAlignment="1">
      <alignment vertical="top"/>
    </xf>
    <xf numFmtId="0" fontId="12" fillId="0" borderId="32" xfId="0" applyFont="1" applyBorder="1" applyAlignment="1">
      <alignment vertical="top"/>
    </xf>
    <xf numFmtId="170" fontId="12" fillId="0" borderId="40" xfId="0" applyNumberFormat="1" applyFont="1" applyBorder="1" applyAlignment="1" applyProtection="1">
      <alignment horizontal="right" vertical="top"/>
      <protection locked="0"/>
    </xf>
    <xf numFmtId="0" fontId="12" fillId="0" borderId="53" xfId="0" applyFont="1" applyBorder="1" applyAlignment="1">
      <alignment vertical="top"/>
    </xf>
    <xf numFmtId="170" fontId="12" fillId="0" borderId="48" xfId="0" applyNumberFormat="1" applyFont="1" applyBorder="1" applyAlignment="1">
      <alignment vertical="top"/>
    </xf>
    <xf numFmtId="0" fontId="11" fillId="0" borderId="22" xfId="0" applyFont="1" applyBorder="1" applyAlignment="1">
      <alignment vertical="top"/>
    </xf>
    <xf numFmtId="170" fontId="12" fillId="0" borderId="21" xfId="0" applyNumberFormat="1" applyFont="1" applyBorder="1" applyAlignment="1">
      <alignment horizontal="right" vertical="top"/>
    </xf>
    <xf numFmtId="0" fontId="0" fillId="0" borderId="46" xfId="0" applyBorder="1" applyAlignment="1">
      <alignment vertical="top"/>
    </xf>
    <xf numFmtId="170" fontId="0" fillId="0" borderId="22" xfId="0" applyNumberFormat="1" applyBorder="1" applyAlignment="1">
      <alignment vertical="top"/>
    </xf>
    <xf numFmtId="49" fontId="12" fillId="2" borderId="22" xfId="0" applyNumberFormat="1" applyFont="1" applyFill="1" applyBorder="1" applyAlignment="1" applyProtection="1">
      <alignment vertical="top" wrapText="1"/>
      <protection locked="0"/>
    </xf>
    <xf numFmtId="49" fontId="11" fillId="0" borderId="22" xfId="0" applyNumberFormat="1" applyFont="1" applyBorder="1" applyAlignment="1">
      <alignment vertical="top" wrapText="1"/>
    </xf>
    <xf numFmtId="49" fontId="11" fillId="0" borderId="22" xfId="0" quotePrefix="1" applyNumberFormat="1" applyFont="1" applyBorder="1" applyAlignment="1">
      <alignment vertical="top"/>
    </xf>
    <xf numFmtId="49" fontId="0" fillId="0" borderId="22" xfId="0" applyNumberFormat="1" applyBorder="1" applyAlignment="1">
      <alignment vertical="top"/>
    </xf>
    <xf numFmtId="49" fontId="12" fillId="0" borderId="22" xfId="0" applyNumberFormat="1" applyFont="1" applyBorder="1" applyAlignment="1">
      <alignment vertical="top"/>
    </xf>
    <xf numFmtId="49" fontId="12" fillId="0" borderId="48" xfId="0" applyNumberFormat="1" applyFont="1" applyBorder="1" applyAlignment="1">
      <alignment vertical="top"/>
    </xf>
    <xf numFmtId="49" fontId="0" fillId="0" borderId="0" xfId="0" applyNumberFormat="1" applyAlignment="1">
      <alignment vertical="top"/>
    </xf>
    <xf numFmtId="49" fontId="0" fillId="0" borderId="46" xfId="0" applyNumberFormat="1" applyBorder="1" applyAlignment="1">
      <alignment vertical="top"/>
    </xf>
    <xf numFmtId="49" fontId="12" fillId="2" borderId="20" xfId="0" applyNumberFormat="1" applyFont="1" applyFill="1" applyBorder="1" applyAlignment="1" applyProtection="1">
      <alignment horizontal="centerContinuous" vertical="top" wrapText="1"/>
      <protection locked="0"/>
    </xf>
    <xf numFmtId="49" fontId="12" fillId="2" borderId="37" xfId="0" applyNumberFormat="1" applyFont="1" applyFill="1" applyBorder="1" applyAlignment="1" applyProtection="1">
      <alignment horizontal="centerContinuous" vertical="top" wrapText="1"/>
      <protection locked="0"/>
    </xf>
    <xf numFmtId="49" fontId="12" fillId="2" borderId="34" xfId="0" applyNumberFormat="1" applyFont="1" applyFill="1" applyBorder="1" applyAlignment="1" applyProtection="1">
      <alignment horizontal="centerContinuous" vertical="top" wrapText="1"/>
      <protection locked="0"/>
    </xf>
    <xf numFmtId="49" fontId="12" fillId="2" borderId="52" xfId="0" applyNumberFormat="1" applyFont="1" applyFill="1" applyBorder="1" applyAlignment="1" applyProtection="1">
      <alignment horizontal="centerContinuous" vertical="top" wrapText="1"/>
      <protection locked="0"/>
    </xf>
    <xf numFmtId="49" fontId="5" fillId="2" borderId="37" xfId="0" applyNumberFormat="1" applyFont="1" applyFill="1" applyBorder="1" applyAlignment="1" applyProtection="1">
      <alignment horizontal="centerContinuous" vertical="top" wrapText="1"/>
      <protection locked="0"/>
    </xf>
    <xf numFmtId="0" fontId="0" fillId="13" borderId="7" xfId="0" applyFill="1" applyBorder="1" applyAlignment="1" applyProtection="1">
      <alignment vertical="top" wrapText="1"/>
      <protection locked="0"/>
    </xf>
    <xf numFmtId="7" fontId="12" fillId="0" borderId="22" xfId="0" applyNumberFormat="1" applyFont="1" applyBorder="1" applyAlignment="1">
      <alignment vertical="top" wrapText="1"/>
    </xf>
    <xf numFmtId="0" fontId="12" fillId="2" borderId="22" xfId="0" applyFont="1" applyFill="1" applyBorder="1" applyAlignment="1" applyProtection="1">
      <alignment horizontal="left" vertical="top" wrapText="1"/>
      <protection locked="0"/>
    </xf>
    <xf numFmtId="166" fontId="12" fillId="0" borderId="22" xfId="0" applyNumberFormat="1" applyFont="1" applyBorder="1" applyAlignment="1" applyProtection="1">
      <alignment vertical="top" wrapText="1"/>
      <protection locked="0"/>
    </xf>
    <xf numFmtId="7" fontId="12" fillId="0" borderId="22" xfId="0" applyNumberFormat="1" applyFont="1" applyBorder="1" applyAlignment="1" applyProtection="1">
      <alignment vertical="top" wrapText="1"/>
      <protection locked="0"/>
    </xf>
    <xf numFmtId="7" fontId="0" fillId="0" borderId="0" xfId="0" applyNumberFormat="1" applyProtection="1">
      <protection locked="0"/>
    </xf>
    <xf numFmtId="0" fontId="12" fillId="0" borderId="7" xfId="0" applyFont="1" applyBorder="1" applyProtection="1">
      <protection locked="0"/>
    </xf>
    <xf numFmtId="169" fontId="12" fillId="0" borderId="22" xfId="0" applyNumberFormat="1" applyFont="1" applyBorder="1" applyAlignment="1" applyProtection="1">
      <alignment vertical="top" wrapText="1"/>
      <protection locked="0"/>
    </xf>
    <xf numFmtId="7" fontId="12" fillId="3" borderId="23" xfId="0" applyNumberFormat="1" applyFont="1" applyFill="1" applyBorder="1" applyAlignment="1" applyProtection="1">
      <alignment vertical="top" wrapText="1"/>
      <protection locked="0"/>
    </xf>
    <xf numFmtId="0" fontId="0" fillId="13" borderId="7" xfId="0" applyFill="1" applyBorder="1" applyAlignment="1">
      <alignment vertical="top" wrapText="1"/>
    </xf>
    <xf numFmtId="164" fontId="11" fillId="0" borderId="0" xfId="0" quotePrefix="1" applyNumberFormat="1" applyFont="1" applyAlignment="1" applyProtection="1">
      <alignment horizontal="center"/>
      <protection locked="0"/>
    </xf>
    <xf numFmtId="164" fontId="0" fillId="4" borderId="23" xfId="0" applyNumberFormat="1" applyFill="1" applyBorder="1" applyProtection="1">
      <protection locked="0"/>
    </xf>
    <xf numFmtId="0" fontId="5" fillId="0" borderId="7" xfId="0" applyFont="1" applyBorder="1" applyProtection="1">
      <protection locked="0"/>
    </xf>
    <xf numFmtId="0" fontId="3" fillId="4" borderId="15" xfId="0" applyFont="1" applyFill="1" applyBorder="1"/>
    <xf numFmtId="164" fontId="0" fillId="14" borderId="3" xfId="0" applyNumberFormat="1" applyFill="1" applyBorder="1"/>
    <xf numFmtId="0" fontId="0" fillId="0" borderId="3" xfId="0" applyBorder="1"/>
    <xf numFmtId="170" fontId="0" fillId="0" borderId="3" xfId="0" applyNumberFormat="1" applyBorder="1"/>
    <xf numFmtId="0" fontId="0" fillId="0" borderId="1" xfId="0" applyBorder="1" applyAlignment="1">
      <alignment horizontal="centerContinuous" vertical="top" wrapText="1"/>
    </xf>
    <xf numFmtId="0" fontId="0" fillId="0" borderId="2" xfId="0" applyBorder="1" applyAlignment="1">
      <alignment horizontal="centerContinuous" vertical="top" wrapText="1"/>
    </xf>
    <xf numFmtId="0" fontId="0" fillId="0" borderId="44" xfId="0" applyBorder="1" applyAlignment="1">
      <alignment horizontal="centerContinuous" vertical="top" wrapText="1"/>
    </xf>
    <xf numFmtId="0" fontId="5" fillId="0" borderId="0" xfId="3" applyFont="1" applyAlignment="1">
      <alignment vertical="top" wrapText="1"/>
    </xf>
    <xf numFmtId="171" fontId="1" fillId="0" borderId="0" xfId="3" applyNumberFormat="1" applyAlignment="1">
      <alignment vertical="top" wrapText="1"/>
    </xf>
    <xf numFmtId="171" fontId="0" fillId="0" borderId="0" xfId="4" applyNumberFormat="1" applyFont="1" applyFill="1" applyBorder="1" applyAlignment="1">
      <alignment vertical="top" wrapText="1"/>
    </xf>
    <xf numFmtId="0" fontId="1" fillId="0" borderId="0" xfId="3" applyAlignment="1">
      <alignment vertical="top" wrapText="1"/>
    </xf>
    <xf numFmtId="171" fontId="1" fillId="0" borderId="0" xfId="3" applyNumberFormat="1" applyAlignment="1">
      <alignment wrapText="1"/>
    </xf>
    <xf numFmtId="171" fontId="0" fillId="0" borderId="0" xfId="4" applyNumberFormat="1" applyFont="1" applyFill="1" applyBorder="1" applyAlignment="1">
      <alignment wrapText="1"/>
    </xf>
    <xf numFmtId="171" fontId="5" fillId="0" borderId="0" xfId="4" applyNumberFormat="1" applyFont="1" applyFill="1" applyBorder="1" applyAlignment="1">
      <alignment vertical="top" wrapText="1"/>
    </xf>
    <xf numFmtId="0" fontId="22" fillId="0" borderId="0" xfId="3" applyFont="1" applyAlignment="1">
      <alignment vertical="top" wrapText="1"/>
    </xf>
    <xf numFmtId="0" fontId="2" fillId="0" borderId="0" xfId="3" applyFont="1" applyAlignment="1">
      <alignment wrapText="1"/>
    </xf>
    <xf numFmtId="0" fontId="24" fillId="0" borderId="0" xfId="6" applyFont="1" applyAlignment="1">
      <alignment vertical="top" wrapText="1"/>
    </xf>
    <xf numFmtId="0" fontId="25" fillId="0" borderId="0" xfId="6" applyFont="1" applyAlignment="1">
      <alignment vertical="top" wrapText="1"/>
    </xf>
    <xf numFmtId="0" fontId="4" fillId="0" borderId="0" xfId="3" applyFont="1" applyAlignment="1">
      <alignment wrapText="1"/>
    </xf>
    <xf numFmtId="172" fontId="3" fillId="0" borderId="0" xfId="4" applyNumberFormat="1" applyFont="1" applyFill="1" applyBorder="1" applyAlignment="1">
      <alignment wrapText="1"/>
    </xf>
    <xf numFmtId="0" fontId="5" fillId="0" borderId="22" xfId="0" applyFont="1" applyBorder="1" applyAlignment="1">
      <alignment vertical="top" wrapText="1"/>
    </xf>
    <xf numFmtId="0" fontId="0" fillId="0" borderId="22" xfId="0" applyBorder="1" applyAlignment="1">
      <alignment vertical="top" wrapText="1"/>
    </xf>
    <xf numFmtId="0" fontId="3" fillId="0" borderId="34" xfId="0" applyFont="1" applyBorder="1"/>
    <xf numFmtId="0" fontId="0" fillId="0" borderId="34" xfId="0" applyBorder="1"/>
    <xf numFmtId="0" fontId="4" fillId="11" borderId="56" xfId="0" applyFont="1" applyFill="1" applyBorder="1"/>
    <xf numFmtId="0" fontId="4" fillId="0" borderId="21" xfId="0" applyFont="1" applyBorder="1"/>
    <xf numFmtId="0" fontId="4" fillId="2" borderId="37" xfId="0" applyFont="1" applyFill="1" applyBorder="1"/>
    <xf numFmtId="0" fontId="3" fillId="0" borderId="21" xfId="0" applyFont="1" applyBorder="1"/>
    <xf numFmtId="0" fontId="4" fillId="12" borderId="37" xfId="0" applyFont="1" applyFill="1" applyBorder="1"/>
    <xf numFmtId="0" fontId="4" fillId="2" borderId="47" xfId="0" applyFont="1" applyFill="1" applyBorder="1"/>
    <xf numFmtId="0" fontId="3" fillId="0" borderId="41" xfId="0" applyFont="1" applyBorder="1"/>
    <xf numFmtId="0" fontId="4" fillId="13" borderId="37" xfId="0" applyFont="1" applyFill="1" applyBorder="1"/>
    <xf numFmtId="0" fontId="0" fillId="0" borderId="40" xfId="0" applyBorder="1"/>
    <xf numFmtId="0" fontId="4" fillId="0" borderId="45" xfId="0" applyFont="1" applyBorder="1"/>
    <xf numFmtId="0" fontId="3" fillId="0" borderId="25" xfId="0" applyFont="1" applyBorder="1"/>
    <xf numFmtId="0" fontId="4" fillId="16" borderId="45" xfId="0" applyFont="1" applyFill="1" applyBorder="1"/>
    <xf numFmtId="0" fontId="3" fillId="0" borderId="57" xfId="0" applyFont="1" applyBorder="1"/>
    <xf numFmtId="0" fontId="0" fillId="0" borderId="57" xfId="0" applyBorder="1"/>
    <xf numFmtId="0" fontId="0" fillId="0" borderId="25" xfId="0" applyBorder="1"/>
    <xf numFmtId="49" fontId="0" fillId="0" borderId="0" xfId="0" applyNumberFormat="1"/>
    <xf numFmtId="0" fontId="0" fillId="0" borderId="22" xfId="0" applyBorder="1"/>
    <xf numFmtId="0" fontId="0" fillId="6" borderId="22" xfId="0" applyFill="1" applyBorder="1" applyAlignment="1">
      <alignment horizontal="centerContinuous" vertical="top"/>
    </xf>
    <xf numFmtId="0" fontId="0" fillId="7" borderId="22" xfId="0" applyFill="1" applyBorder="1"/>
    <xf numFmtId="0" fontId="0" fillId="0" borderId="22" xfId="0" applyBorder="1" applyAlignment="1">
      <alignment vertical="top"/>
    </xf>
    <xf numFmtId="0" fontId="3" fillId="0" borderId="22" xfId="0" applyFont="1" applyBorder="1"/>
    <xf numFmtId="0" fontId="0" fillId="4" borderId="0" xfId="0" applyFill="1"/>
    <xf numFmtId="173" fontId="0" fillId="0" borderId="22" xfId="0" applyNumberFormat="1" applyBorder="1"/>
    <xf numFmtId="173" fontId="0" fillId="2" borderId="22" xfId="0" applyNumberFormat="1" applyFill="1" applyBorder="1" applyProtection="1">
      <protection locked="0"/>
    </xf>
    <xf numFmtId="173" fontId="3" fillId="0" borderId="22" xfId="0" applyNumberFormat="1" applyFont="1" applyBorder="1"/>
    <xf numFmtId="49" fontId="0" fillId="2" borderId="3" xfId="0" applyNumberFormat="1" applyFill="1" applyBorder="1" applyProtection="1">
      <protection locked="0"/>
    </xf>
    <xf numFmtId="49" fontId="0" fillId="2" borderId="22" xfId="0" applyNumberFormat="1" applyFill="1" applyBorder="1" applyProtection="1">
      <protection locked="0"/>
    </xf>
    <xf numFmtId="0" fontId="5" fillId="10" borderId="22" xfId="0" applyFont="1" applyFill="1" applyBorder="1" applyAlignment="1">
      <alignment vertical="top" wrapText="1"/>
    </xf>
    <xf numFmtId="0" fontId="4" fillId="10" borderId="22" xfId="0" applyFont="1" applyFill="1" applyBorder="1" applyAlignment="1">
      <alignment vertical="top" wrapText="1"/>
    </xf>
    <xf numFmtId="0" fontId="0" fillId="0" borderId="36" xfId="0" applyBorder="1" applyAlignment="1">
      <alignment vertical="top" wrapText="1"/>
    </xf>
    <xf numFmtId="0" fontId="0" fillId="0" borderId="0" xfId="0" applyAlignment="1">
      <alignment vertical="top" wrapText="1"/>
    </xf>
    <xf numFmtId="0" fontId="0" fillId="0" borderId="48" xfId="0" applyBorder="1" applyAlignment="1">
      <alignment vertical="top" wrapText="1"/>
    </xf>
    <xf numFmtId="0" fontId="5" fillId="0" borderId="0" xfId="1" applyFont="1" applyBorder="1" applyAlignment="1" applyProtection="1"/>
    <xf numFmtId="0" fontId="11" fillId="0" borderId="30" xfId="0" applyFont="1" applyBorder="1" applyAlignment="1">
      <alignment vertical="top" wrapText="1"/>
    </xf>
    <xf numFmtId="0" fontId="11" fillId="0" borderId="19" xfId="0" applyFont="1" applyBorder="1" applyAlignment="1">
      <alignment vertical="top" wrapText="1"/>
    </xf>
    <xf numFmtId="173" fontId="0" fillId="0" borderId="0" xfId="0" applyNumberFormat="1"/>
    <xf numFmtId="49" fontId="3" fillId="0" borderId="0" xfId="0" applyNumberFormat="1" applyFont="1"/>
    <xf numFmtId="49" fontId="11" fillId="0" borderId="18" xfId="0" applyNumberFormat="1" applyFont="1" applyBorder="1" applyAlignment="1">
      <alignment vertical="top" wrapText="1"/>
    </xf>
    <xf numFmtId="0" fontId="11" fillId="0" borderId="18" xfId="0" applyFont="1" applyBorder="1" applyAlignment="1">
      <alignment vertical="top" wrapText="1"/>
    </xf>
    <xf numFmtId="0" fontId="11" fillId="0" borderId="31" xfId="0" applyFont="1" applyBorder="1" applyAlignment="1">
      <alignment vertical="top" wrapText="1"/>
    </xf>
    <xf numFmtId="0" fontId="11" fillId="0" borderId="17" xfId="0" applyFont="1" applyBorder="1" applyAlignment="1">
      <alignment vertical="top" wrapText="1"/>
    </xf>
    <xf numFmtId="0" fontId="11" fillId="0" borderId="13" xfId="0" applyFont="1" applyBorder="1"/>
    <xf numFmtId="0" fontId="4" fillId="0" borderId="13" xfId="0" applyFont="1" applyBorder="1"/>
    <xf numFmtId="49" fontId="4" fillId="0" borderId="13" xfId="0" applyNumberFormat="1" applyFont="1" applyBorder="1"/>
    <xf numFmtId="0" fontId="11" fillId="0" borderId="0" xfId="0" applyFont="1"/>
    <xf numFmtId="49" fontId="0" fillId="4" borderId="0" xfId="0" applyNumberFormat="1" applyFill="1"/>
    <xf numFmtId="49" fontId="3" fillId="0" borderId="26" xfId="0" applyNumberFormat="1" applyFont="1" applyBorder="1" applyAlignment="1">
      <alignment vertical="top"/>
    </xf>
    <xf numFmtId="49" fontId="4" fillId="4" borderId="2" xfId="0" applyNumberFormat="1" applyFont="1" applyFill="1" applyBorder="1" applyAlignment="1">
      <alignment vertical="top" wrapText="1"/>
    </xf>
    <xf numFmtId="49" fontId="0" fillId="0" borderId="0" xfId="0" applyNumberFormat="1" applyAlignment="1">
      <alignment vertical="top" wrapText="1"/>
    </xf>
    <xf numFmtId="49" fontId="0" fillId="0" borderId="22" xfId="0" applyNumberFormat="1" applyBorder="1" applyAlignment="1">
      <alignment vertical="top" wrapText="1"/>
    </xf>
    <xf numFmtId="49" fontId="3" fillId="0" borderId="50" xfId="0" applyNumberFormat="1" applyFont="1" applyBorder="1" applyAlignment="1">
      <alignment vertical="top" wrapText="1"/>
    </xf>
    <xf numFmtId="0" fontId="4" fillId="4" borderId="2" xfId="0" applyFont="1" applyFill="1" applyBorder="1" applyAlignment="1">
      <alignment vertical="top" wrapText="1"/>
    </xf>
    <xf numFmtId="0" fontId="3" fillId="0" borderId="50" xfId="0" applyFont="1" applyBorder="1" applyAlignment="1">
      <alignment vertical="top" wrapText="1"/>
    </xf>
    <xf numFmtId="14" fontId="0" fillId="0" borderId="22" xfId="0" applyNumberFormat="1" applyBorder="1" applyAlignment="1">
      <alignment vertical="top"/>
    </xf>
    <xf numFmtId="44" fontId="0" fillId="0" borderId="22" xfId="7" applyFont="1" applyBorder="1" applyAlignment="1">
      <alignment vertical="top"/>
    </xf>
    <xf numFmtId="44" fontId="0" fillId="0" borderId="0" xfId="0" applyNumberFormat="1" applyAlignment="1">
      <alignment vertical="top"/>
    </xf>
    <xf numFmtId="44" fontId="0" fillId="0" borderId="0" xfId="7" applyFont="1" applyAlignment="1">
      <alignment vertical="top"/>
    </xf>
    <xf numFmtId="4" fontId="0" fillId="0" borderId="22" xfId="0" applyNumberFormat="1" applyBorder="1" applyAlignment="1">
      <alignment vertical="top" wrapText="1"/>
    </xf>
    <xf numFmtId="0" fontId="3" fillId="0" borderId="7" xfId="0" applyFont="1" applyBorder="1"/>
    <xf numFmtId="49" fontId="0" fillId="0" borderId="15" xfId="0" applyNumberFormat="1" applyBorder="1" applyAlignment="1">
      <alignment vertical="top" wrapText="1"/>
    </xf>
    <xf numFmtId="0" fontId="0" fillId="0" borderId="15" xfId="0" applyBorder="1" applyAlignment="1">
      <alignment vertical="top" wrapText="1"/>
    </xf>
    <xf numFmtId="9" fontId="0" fillId="0" borderId="0" xfId="8" applyFont="1" applyBorder="1"/>
    <xf numFmtId="0" fontId="6" fillId="3" borderId="13" xfId="0" applyFont="1" applyFill="1" applyBorder="1"/>
    <xf numFmtId="0" fontId="0" fillId="4" borderId="15" xfId="0" quotePrefix="1" applyFill="1" applyBorder="1"/>
    <xf numFmtId="0" fontId="3" fillId="0" borderId="27" xfId="0" applyFont="1" applyBorder="1"/>
    <xf numFmtId="0" fontId="0" fillId="4" borderId="15" xfId="0" applyFill="1" applyBorder="1" applyProtection="1">
      <protection locked="0"/>
    </xf>
    <xf numFmtId="0" fontId="6" fillId="0" borderId="58" xfId="0" applyFont="1" applyBorder="1" applyAlignment="1">
      <alignment vertical="top"/>
    </xf>
    <xf numFmtId="0" fontId="6" fillId="0" borderId="15" xfId="0" applyFont="1" applyBorder="1" applyAlignment="1">
      <alignment vertical="top"/>
    </xf>
    <xf numFmtId="0" fontId="0" fillId="0" borderId="59" xfId="0" applyBorder="1"/>
    <xf numFmtId="0" fontId="6" fillId="0" borderId="16" xfId="0" applyFont="1" applyBorder="1" applyAlignment="1">
      <alignment vertical="top"/>
    </xf>
    <xf numFmtId="0" fontId="11" fillId="0" borderId="30" xfId="0" quotePrefix="1" applyFont="1" applyBorder="1"/>
    <xf numFmtId="0" fontId="0" fillId="0" borderId="31" xfId="0" applyBorder="1"/>
    <xf numFmtId="0" fontId="0" fillId="0" borderId="5" xfId="0" applyBorder="1"/>
    <xf numFmtId="0" fontId="0" fillId="0" borderId="17" xfId="0" applyBorder="1"/>
    <xf numFmtId="164" fontId="0" fillId="4" borderId="19" xfId="0" applyNumberFormat="1" applyFill="1" applyBorder="1"/>
    <xf numFmtId="0" fontId="0" fillId="0" borderId="60" xfId="0" applyBorder="1"/>
    <xf numFmtId="0" fontId="11" fillId="2" borderId="33" xfId="0" applyFont="1" applyFill="1" applyBorder="1" applyProtection="1">
      <protection locked="0"/>
    </xf>
    <xf numFmtId="0" fontId="12" fillId="2" borderId="22" xfId="0" applyFont="1" applyFill="1" applyBorder="1" applyAlignment="1" applyProtection="1">
      <alignment vertical="top" wrapText="1"/>
      <protection locked="0"/>
    </xf>
    <xf numFmtId="173" fontId="0" fillId="2" borderId="23" xfId="0" applyNumberFormat="1" applyFill="1" applyBorder="1" applyAlignment="1" applyProtection="1">
      <alignment vertical="top"/>
      <protection locked="0"/>
    </xf>
    <xf numFmtId="173" fontId="0" fillId="2" borderId="37" xfId="0" applyNumberFormat="1" applyFill="1" applyBorder="1" applyAlignment="1" applyProtection="1">
      <alignment vertical="top"/>
      <protection locked="0"/>
    </xf>
    <xf numFmtId="173" fontId="0" fillId="0" borderId="22" xfId="0" applyNumberFormat="1" applyBorder="1" applyAlignment="1">
      <alignment vertical="top"/>
    </xf>
    <xf numFmtId="0" fontId="3" fillId="0" borderId="33" xfId="0" applyFont="1" applyBorder="1" applyAlignment="1">
      <alignment vertical="top"/>
    </xf>
    <xf numFmtId="0" fontId="3" fillId="0" borderId="26" xfId="0" applyFont="1" applyBorder="1" applyAlignment="1">
      <alignment vertical="top"/>
    </xf>
    <xf numFmtId="173" fontId="3" fillId="0" borderId="29" xfId="7" applyNumberFormat="1" applyFont="1" applyBorder="1" applyAlignment="1">
      <alignment vertical="top"/>
    </xf>
    <xf numFmtId="44" fontId="3" fillId="0" borderId="29" xfId="7" applyFont="1" applyBorder="1" applyAlignment="1">
      <alignment vertical="top"/>
    </xf>
    <xf numFmtId="173" fontId="3" fillId="0" borderId="25" xfId="0" applyNumberFormat="1" applyFont="1" applyBorder="1" applyAlignment="1">
      <alignment vertical="top"/>
    </xf>
    <xf numFmtId="44" fontId="3" fillId="0" borderId="26" xfId="7" applyFont="1" applyBorder="1" applyAlignment="1">
      <alignment vertical="top"/>
    </xf>
    <xf numFmtId="0" fontId="3" fillId="0" borderId="0" xfId="0" applyFont="1" applyAlignment="1">
      <alignment vertical="top"/>
    </xf>
    <xf numFmtId="0" fontId="3" fillId="0" borderId="26" xfId="0" applyFont="1" applyBorder="1" applyAlignment="1">
      <alignment vertical="top" wrapText="1"/>
    </xf>
    <xf numFmtId="0" fontId="3" fillId="0" borderId="29" xfId="0" applyFont="1" applyBorder="1" applyAlignment="1">
      <alignment vertical="top" wrapText="1"/>
    </xf>
    <xf numFmtId="1" fontId="0" fillId="0" borderId="32" xfId="0" applyNumberFormat="1" applyBorder="1" applyAlignment="1">
      <alignment vertical="top"/>
    </xf>
    <xf numFmtId="49" fontId="12" fillId="0" borderId="21" xfId="0" applyNumberFormat="1" applyFont="1" applyBorder="1" applyAlignment="1">
      <alignment horizontal="centerContinuous" vertical="top" wrapText="1"/>
    </xf>
    <xf numFmtId="49" fontId="5" fillId="0" borderId="21" xfId="0" applyNumberFormat="1" applyFont="1" applyBorder="1" applyAlignment="1">
      <alignment horizontal="centerContinuous" vertical="top" wrapText="1"/>
    </xf>
    <xf numFmtId="0" fontId="20" fillId="0" borderId="1" xfId="0" applyFont="1" applyBorder="1" applyAlignment="1">
      <alignment horizontal="centerContinuous" vertical="top"/>
    </xf>
    <xf numFmtId="0" fontId="0" fillId="0" borderId="2" xfId="0" applyBorder="1" applyAlignment="1">
      <alignment horizontal="centerContinuous" vertical="top"/>
    </xf>
    <xf numFmtId="0" fontId="0" fillId="0" borderId="44" xfId="0" applyBorder="1" applyAlignment="1">
      <alignment horizontal="centerContinuous" vertical="top"/>
    </xf>
    <xf numFmtId="170" fontId="12" fillId="2" borderId="21" xfId="0" applyNumberFormat="1" applyFont="1" applyFill="1" applyBorder="1" applyAlignment="1" applyProtection="1">
      <alignment horizontal="right" vertical="top"/>
      <protection locked="0"/>
    </xf>
    <xf numFmtId="14" fontId="12" fillId="2" borderId="22" xfId="0" applyNumberFormat="1" applyFont="1" applyFill="1" applyBorder="1" applyAlignment="1" applyProtection="1">
      <alignment vertical="top" wrapText="1"/>
      <protection locked="0"/>
    </xf>
    <xf numFmtId="170" fontId="12" fillId="2" borderId="22" xfId="0" applyNumberFormat="1" applyFont="1" applyFill="1" applyBorder="1" applyAlignment="1" applyProtection="1">
      <alignment vertical="top" wrapText="1"/>
      <protection locked="0"/>
    </xf>
    <xf numFmtId="44" fontId="12" fillId="2" borderId="22" xfId="0" applyNumberFormat="1" applyFont="1" applyFill="1" applyBorder="1" applyAlignment="1" applyProtection="1">
      <alignment vertical="top" wrapText="1"/>
      <protection locked="0"/>
    </xf>
    <xf numFmtId="44" fontId="11" fillId="3" borderId="42" xfId="0" applyNumberFormat="1" applyFont="1" applyFill="1" applyBorder="1" applyAlignment="1">
      <alignment vertical="top" wrapText="1"/>
    </xf>
    <xf numFmtId="0" fontId="0" fillId="0" borderId="3" xfId="0" applyBorder="1" applyAlignment="1">
      <alignment horizontal="centerContinuous" vertical="top" wrapText="1"/>
    </xf>
    <xf numFmtId="0" fontId="7" fillId="0" borderId="3" xfId="1" applyBorder="1" applyAlignment="1" applyProtection="1"/>
    <xf numFmtId="44" fontId="3" fillId="0" borderId="45" xfId="7" applyFont="1" applyBorder="1" applyAlignment="1">
      <alignment vertical="top"/>
    </xf>
    <xf numFmtId="44" fontId="3" fillId="0" borderId="24" xfId="7" applyFont="1" applyBorder="1" applyAlignment="1">
      <alignment vertical="top"/>
    </xf>
    <xf numFmtId="4" fontId="12" fillId="2" borderId="22" xfId="0" applyNumberFormat="1" applyFont="1" applyFill="1" applyBorder="1" applyAlignment="1" applyProtection="1">
      <alignment horizontal="center" vertical="top" wrapText="1"/>
      <protection locked="0"/>
    </xf>
    <xf numFmtId="4" fontId="12" fillId="2" borderId="22" xfId="0" applyNumberFormat="1" applyFont="1" applyFill="1" applyBorder="1" applyAlignment="1" applyProtection="1">
      <alignment vertical="top" wrapText="1"/>
      <protection locked="0"/>
    </xf>
    <xf numFmtId="0" fontId="0" fillId="0" borderId="0" xfId="0" applyAlignment="1" applyProtection="1">
      <alignment vertical="top"/>
      <protection locked="0"/>
    </xf>
    <xf numFmtId="0" fontId="3" fillId="4" borderId="14" xfId="0" applyFont="1" applyFill="1" applyBorder="1" applyProtection="1">
      <protection locked="0"/>
    </xf>
    <xf numFmtId="0" fontId="0" fillId="2" borderId="32" xfId="0" applyFill="1" applyBorder="1" applyAlignment="1" applyProtection="1">
      <alignment vertical="top"/>
      <protection locked="0"/>
    </xf>
    <xf numFmtId="0" fontId="0" fillId="2" borderId="20" xfId="0" applyFill="1" applyBorder="1" applyAlignment="1" applyProtection="1">
      <alignment vertical="top"/>
      <protection locked="0"/>
    </xf>
    <xf numFmtId="0" fontId="30" fillId="0" borderId="0" xfId="0" applyFont="1" applyAlignment="1">
      <alignment vertical="center"/>
    </xf>
    <xf numFmtId="0" fontId="30" fillId="0" borderId="0" xfId="0" quotePrefix="1" applyFont="1"/>
    <xf numFmtId="0" fontId="0" fillId="0" borderId="10" xfId="0" applyBorder="1" applyAlignment="1" applyProtection="1">
      <alignment vertical="top" wrapText="1"/>
      <protection locked="0"/>
    </xf>
    <xf numFmtId="0" fontId="0" fillId="0" borderId="10" xfId="0" applyBorder="1" applyAlignment="1" applyProtection="1">
      <alignment vertical="top"/>
      <protection locked="0"/>
    </xf>
    <xf numFmtId="0" fontId="0" fillId="0" borderId="13" xfId="0" applyBorder="1" applyProtection="1">
      <protection locked="0"/>
    </xf>
    <xf numFmtId="0" fontId="0" fillId="0" borderId="34" xfId="0" applyBorder="1" applyProtection="1">
      <protection locked="0"/>
    </xf>
    <xf numFmtId="0" fontId="0" fillId="0" borderId="20" xfId="0" applyBorder="1" applyProtection="1">
      <protection locked="0"/>
    </xf>
    <xf numFmtId="0" fontId="0" fillId="0" borderId="40" xfId="0" applyBorder="1" applyProtection="1">
      <protection locked="0"/>
    </xf>
    <xf numFmtId="0" fontId="0" fillId="0" borderId="9" xfId="0" applyBorder="1" applyAlignment="1" applyProtection="1">
      <alignment vertical="top"/>
      <protection locked="0"/>
    </xf>
    <xf numFmtId="0" fontId="0" fillId="0" borderId="11" xfId="0" applyBorder="1" applyAlignment="1" applyProtection="1">
      <alignment vertical="top"/>
      <protection locked="0"/>
    </xf>
    <xf numFmtId="0" fontId="0" fillId="0" borderId="12" xfId="0" applyBorder="1" applyProtection="1">
      <protection locked="0"/>
    </xf>
    <xf numFmtId="0" fontId="0" fillId="0" borderId="39" xfId="0" applyBorder="1" applyProtection="1">
      <protection locked="0"/>
    </xf>
    <xf numFmtId="49" fontId="3" fillId="4" borderId="14" xfId="0" quotePrefix="1" applyNumberFormat="1" applyFont="1" applyFill="1" applyBorder="1"/>
    <xf numFmtId="49" fontId="0" fillId="4" borderId="15" xfId="0" applyNumberFormat="1" applyFill="1" applyBorder="1"/>
    <xf numFmtId="49" fontId="0" fillId="0" borderId="15" xfId="0" applyNumberFormat="1" applyBorder="1"/>
    <xf numFmtId="49" fontId="0" fillId="0" borderId="16" xfId="0" applyNumberFormat="1" applyBorder="1"/>
    <xf numFmtId="49" fontId="0" fillId="0" borderId="7" xfId="0" applyNumberFormat="1" applyBorder="1"/>
    <xf numFmtId="49" fontId="0" fillId="0" borderId="8" xfId="0" applyNumberFormat="1" applyBorder="1"/>
    <xf numFmtId="49" fontId="0" fillId="0" borderId="27" xfId="0" applyNumberFormat="1" applyBorder="1"/>
    <xf numFmtId="49" fontId="0" fillId="0" borderId="28" xfId="0" quotePrefix="1" applyNumberFormat="1" applyBorder="1"/>
    <xf numFmtId="49" fontId="0" fillId="0" borderId="28" xfId="0" applyNumberFormat="1" applyBorder="1"/>
    <xf numFmtId="49" fontId="0" fillId="0" borderId="38" xfId="0" applyNumberFormat="1" applyBorder="1"/>
    <xf numFmtId="0" fontId="12" fillId="18" borderId="22" xfId="0" applyFont="1" applyFill="1" applyBorder="1"/>
    <xf numFmtId="0" fontId="12" fillId="19" borderId="22" xfId="0" applyFont="1" applyFill="1" applyBorder="1"/>
    <xf numFmtId="0" fontId="12" fillId="20" borderId="22" xfId="0" applyFont="1" applyFill="1" applyBorder="1"/>
    <xf numFmtId="1" fontId="12" fillId="20" borderId="22" xfId="0" applyNumberFormat="1" applyFont="1" applyFill="1" applyBorder="1"/>
    <xf numFmtId="0" fontId="12" fillId="21" borderId="22" xfId="0" applyFont="1" applyFill="1" applyBorder="1"/>
    <xf numFmtId="0" fontId="12" fillId="20" borderId="36" xfId="0" applyFont="1" applyFill="1" applyBorder="1"/>
    <xf numFmtId="0" fontId="12" fillId="22" borderId="22" xfId="0" applyFont="1" applyFill="1" applyBorder="1"/>
    <xf numFmtId="0" fontId="12" fillId="14" borderId="22" xfId="0" applyFont="1" applyFill="1" applyBorder="1"/>
    <xf numFmtId="0" fontId="12" fillId="23" borderId="22" xfId="0" applyFont="1" applyFill="1" applyBorder="1"/>
    <xf numFmtId="1" fontId="15" fillId="20" borderId="22" xfId="0" applyNumberFormat="1" applyFont="1" applyFill="1" applyBorder="1" applyAlignment="1">
      <alignment wrapText="1"/>
    </xf>
    <xf numFmtId="1" fontId="15" fillId="20" borderId="22" xfId="0" applyNumberFormat="1" applyFont="1" applyFill="1" applyBorder="1"/>
    <xf numFmtId="0" fontId="15" fillId="18" borderId="22" xfId="0" applyFont="1" applyFill="1" applyBorder="1"/>
    <xf numFmtId="0" fontId="15" fillId="18" borderId="36" xfId="0" applyFont="1" applyFill="1" applyBorder="1" applyAlignment="1">
      <alignment wrapText="1"/>
    </xf>
    <xf numFmtId="0" fontId="0" fillId="18" borderId="22" xfId="0" applyFill="1" applyBorder="1"/>
    <xf numFmtId="0" fontId="15" fillId="18" borderId="22" xfId="0" applyFont="1" applyFill="1" applyBorder="1" applyAlignment="1">
      <alignment wrapText="1"/>
    </xf>
    <xf numFmtId="0" fontId="15" fillId="19" borderId="22" xfId="0" applyFont="1" applyFill="1" applyBorder="1"/>
    <xf numFmtId="0" fontId="15" fillId="19" borderId="22" xfId="0" applyFont="1" applyFill="1" applyBorder="1" applyAlignment="1">
      <alignment wrapText="1"/>
    </xf>
    <xf numFmtId="0" fontId="15" fillId="20" borderId="22" xfId="0" applyFont="1" applyFill="1" applyBorder="1"/>
    <xf numFmtId="0" fontId="15" fillId="20" borderId="22" xfId="0" applyFont="1" applyFill="1" applyBorder="1" applyAlignment="1">
      <alignment wrapText="1"/>
    </xf>
    <xf numFmtId="0" fontId="12" fillId="18" borderId="62" xfId="0" applyFont="1" applyFill="1" applyBorder="1"/>
    <xf numFmtId="0" fontId="12" fillId="22" borderId="63" xfId="0" applyFont="1" applyFill="1" applyBorder="1"/>
    <xf numFmtId="0" fontId="0" fillId="17" borderId="61" xfId="0" applyFill="1" applyBorder="1"/>
    <xf numFmtId="0" fontId="0" fillId="0" borderId="61" xfId="0" applyBorder="1"/>
    <xf numFmtId="0" fontId="12" fillId="20" borderId="62" xfId="0" applyFont="1" applyFill="1" applyBorder="1"/>
    <xf numFmtId="0" fontId="0" fillId="0" borderId="0" xfId="0" applyAlignment="1">
      <alignment horizontal="left" indent="2"/>
    </xf>
    <xf numFmtId="0" fontId="0" fillId="0" borderId="51" xfId="0" applyBorder="1" applyAlignment="1">
      <alignment horizontal="left"/>
    </xf>
    <xf numFmtId="0" fontId="0" fillId="17" borderId="64" xfId="0" applyFill="1" applyBorder="1"/>
    <xf numFmtId="0" fontId="31" fillId="10" borderId="22" xfId="0" applyFont="1" applyFill="1" applyBorder="1" applyAlignment="1">
      <alignment vertical="top" wrapText="1"/>
    </xf>
    <xf numFmtId="0" fontId="18" fillId="18" borderId="62" xfId="0" applyFont="1" applyFill="1" applyBorder="1"/>
    <xf numFmtId="0" fontId="18" fillId="19" borderId="22" xfId="0" applyFont="1" applyFill="1" applyBorder="1"/>
    <xf numFmtId="0" fontId="18" fillId="20" borderId="22" xfId="0" applyFont="1" applyFill="1" applyBorder="1"/>
    <xf numFmtId="1" fontId="18" fillId="20" borderId="22" xfId="0" applyNumberFormat="1" applyFont="1" applyFill="1" applyBorder="1"/>
    <xf numFmtId="0" fontId="18" fillId="21" borderId="22" xfId="0" applyFont="1" applyFill="1" applyBorder="1"/>
    <xf numFmtId="0" fontId="18" fillId="18" borderId="22" xfId="0" applyFont="1" applyFill="1" applyBorder="1"/>
    <xf numFmtId="0" fontId="18" fillId="20" borderId="62" xfId="0" applyFont="1" applyFill="1" applyBorder="1"/>
    <xf numFmtId="0" fontId="18" fillId="22" borderId="22" xfId="0" applyFont="1" applyFill="1" applyBorder="1"/>
    <xf numFmtId="0" fontId="18" fillId="14" borderId="22" xfId="0" applyFont="1" applyFill="1" applyBorder="1"/>
    <xf numFmtId="0" fontId="18" fillId="23" borderId="22" xfId="0" applyFont="1" applyFill="1" applyBorder="1"/>
    <xf numFmtId="0" fontId="18" fillId="22" borderId="63" xfId="0" applyFont="1" applyFill="1" applyBorder="1"/>
    <xf numFmtId="0" fontId="18" fillId="18" borderId="21" xfId="0" applyFont="1" applyFill="1" applyBorder="1"/>
    <xf numFmtId="0" fontId="18" fillId="20" borderId="21" xfId="0" applyFont="1" applyFill="1" applyBorder="1"/>
    <xf numFmtId="1" fontId="18" fillId="20" borderId="21" xfId="0" applyNumberFormat="1" applyFont="1" applyFill="1" applyBorder="1"/>
    <xf numFmtId="0" fontId="18" fillId="19" borderId="21" xfId="0" applyFont="1" applyFill="1" applyBorder="1"/>
    <xf numFmtId="0" fontId="32" fillId="0" borderId="0" xfId="0" applyFont="1"/>
    <xf numFmtId="0" fontId="18" fillId="10" borderId="22" xfId="0" applyFont="1" applyFill="1" applyBorder="1" applyAlignment="1">
      <alignment vertical="top" wrapText="1"/>
    </xf>
    <xf numFmtId="0" fontId="18" fillId="17" borderId="22" xfId="0" applyFont="1" applyFill="1" applyBorder="1" applyAlignment="1">
      <alignment wrapText="1"/>
    </xf>
    <xf numFmtId="0" fontId="18" fillId="0" borderId="22" xfId="0" applyFont="1" applyBorder="1" applyAlignment="1">
      <alignment wrapText="1"/>
    </xf>
    <xf numFmtId="49" fontId="5" fillId="15" borderId="0" xfId="0" applyNumberFormat="1" applyFont="1" applyFill="1" applyAlignment="1">
      <alignment vertical="top" wrapText="1"/>
    </xf>
    <xf numFmtId="0" fontId="11" fillId="9" borderId="14" xfId="0" applyFont="1" applyFill="1" applyBorder="1"/>
    <xf numFmtId="0" fontId="4" fillId="9" borderId="15" xfId="0" applyFont="1" applyFill="1" applyBorder="1"/>
    <xf numFmtId="170" fontId="4" fillId="9" borderId="15" xfId="0" applyNumberFormat="1" applyFont="1" applyFill="1" applyBorder="1"/>
    <xf numFmtId="0" fontId="4" fillId="9" borderId="28" xfId="0" applyFont="1" applyFill="1" applyBorder="1"/>
    <xf numFmtId="170" fontId="4" fillId="9" borderId="28" xfId="0" applyNumberFormat="1" applyFont="1" applyFill="1" applyBorder="1"/>
    <xf numFmtId="0" fontId="0" fillId="4" borderId="28" xfId="0" applyFill="1" applyBorder="1"/>
    <xf numFmtId="0" fontId="0" fillId="4" borderId="38" xfId="0" applyFill="1" applyBorder="1"/>
    <xf numFmtId="170" fontId="12" fillId="8" borderId="49" xfId="0" applyNumberFormat="1" applyFont="1" applyFill="1" applyBorder="1"/>
    <xf numFmtId="0" fontId="11" fillId="9" borderId="65" xfId="0" applyFont="1" applyFill="1" applyBorder="1"/>
    <xf numFmtId="0" fontId="0" fillId="4" borderId="14" xfId="0" applyFill="1" applyBorder="1"/>
    <xf numFmtId="0" fontId="0" fillId="4" borderId="27" xfId="0" applyFill="1" applyBorder="1"/>
    <xf numFmtId="0" fontId="11" fillId="9" borderId="66" xfId="0" applyFont="1" applyFill="1" applyBorder="1" applyAlignment="1">
      <alignment horizontal="left" vertical="top" wrapText="1"/>
    </xf>
    <xf numFmtId="0" fontId="12" fillId="9" borderId="27" xfId="0" applyFont="1" applyFill="1" applyBorder="1"/>
    <xf numFmtId="0" fontId="12" fillId="9" borderId="66" xfId="0" applyFont="1" applyFill="1" applyBorder="1"/>
    <xf numFmtId="170" fontId="5" fillId="9" borderId="28" xfId="0" applyNumberFormat="1" applyFont="1" applyFill="1" applyBorder="1"/>
    <xf numFmtId="0" fontId="4" fillId="9" borderId="16" xfId="0" applyFont="1" applyFill="1" applyBorder="1"/>
    <xf numFmtId="0" fontId="4" fillId="9" borderId="38" xfId="0" applyFont="1" applyFill="1" applyBorder="1"/>
    <xf numFmtId="49" fontId="0" fillId="0" borderId="22" xfId="0" applyNumberFormat="1" applyBorder="1"/>
    <xf numFmtId="170" fontId="0" fillId="0" borderId="23" xfId="0" applyNumberFormat="1" applyBorder="1" applyAlignment="1">
      <alignment vertical="top"/>
    </xf>
    <xf numFmtId="173" fontId="3" fillId="0" borderId="29" xfId="0" applyNumberFormat="1" applyFont="1" applyBorder="1" applyAlignment="1">
      <alignment vertical="top"/>
    </xf>
    <xf numFmtId="0" fontId="0" fillId="20" borderId="36" xfId="0" applyFill="1" applyBorder="1"/>
    <xf numFmtId="0" fontId="15" fillId="21" borderId="22" xfId="0" applyFont="1" applyFill="1" applyBorder="1" applyAlignment="1">
      <alignment wrapText="1"/>
    </xf>
    <xf numFmtId="0" fontId="15" fillId="22" borderId="22" xfId="0" applyFont="1" applyFill="1" applyBorder="1" applyAlignment="1">
      <alignment wrapText="1"/>
    </xf>
    <xf numFmtId="0" fontId="15" fillId="23" borderId="22" xfId="0" applyFont="1" applyFill="1" applyBorder="1" applyAlignment="1">
      <alignment wrapText="1"/>
    </xf>
    <xf numFmtId="0" fontId="0" fillId="14" borderId="22" xfId="0" applyFill="1" applyBorder="1" applyAlignment="1">
      <alignment wrapText="1"/>
    </xf>
    <xf numFmtId="49" fontId="12" fillId="2" borderId="20" xfId="0" applyNumberFormat="1" applyFont="1" applyFill="1" applyBorder="1" applyAlignment="1" applyProtection="1">
      <alignment horizontal="center" vertical="top" wrapText="1"/>
      <protection locked="0"/>
    </xf>
    <xf numFmtId="49" fontId="12" fillId="0" borderId="21" xfId="0" applyNumberFormat="1" applyFont="1" applyBorder="1" applyAlignment="1">
      <alignment horizontal="center" vertical="top" wrapText="1"/>
    </xf>
    <xf numFmtId="49" fontId="12" fillId="2" borderId="37" xfId="0" applyNumberFormat="1" applyFont="1" applyFill="1" applyBorder="1" applyAlignment="1" applyProtection="1">
      <alignment horizontal="center" vertical="top" wrapText="1"/>
      <protection locked="0"/>
    </xf>
    <xf numFmtId="0" fontId="5" fillId="0" borderId="10" xfId="0" applyFont="1" applyBorder="1" applyAlignment="1">
      <alignment horizontal="center" vertical="top" wrapText="1"/>
    </xf>
    <xf numFmtId="0" fontId="5" fillId="0" borderId="11" xfId="0" applyFont="1" applyBorder="1" applyAlignment="1">
      <alignment horizontal="center" vertical="top" wrapText="1"/>
    </xf>
    <xf numFmtId="49" fontId="12" fillId="2" borderId="34" xfId="0" applyNumberFormat="1" applyFont="1" applyFill="1" applyBorder="1" applyAlignment="1" applyProtection="1">
      <alignment horizontal="center" vertical="top" wrapText="1"/>
      <protection locked="0"/>
    </xf>
    <xf numFmtId="49" fontId="12" fillId="2" borderId="52" xfId="0" applyNumberFormat="1" applyFont="1" applyFill="1" applyBorder="1" applyAlignment="1" applyProtection="1">
      <alignment horizontal="center" vertical="top" wrapText="1"/>
      <protection locked="0"/>
    </xf>
    <xf numFmtId="49" fontId="5" fillId="2" borderId="37" xfId="0" applyNumberFormat="1" applyFont="1" applyFill="1" applyBorder="1" applyAlignment="1" applyProtection="1">
      <alignment horizontal="center" vertical="top" wrapText="1"/>
      <protection locked="0"/>
    </xf>
    <xf numFmtId="49" fontId="5" fillId="0" borderId="21" xfId="0" applyNumberFormat="1" applyFont="1" applyBorder="1" applyAlignment="1">
      <alignment horizontal="center" vertical="top" wrapText="1"/>
    </xf>
    <xf numFmtId="0" fontId="3" fillId="0" borderId="0" xfId="0" applyFont="1" applyAlignment="1">
      <alignment horizontal="left" indent="1"/>
    </xf>
    <xf numFmtId="0" fontId="0" fillId="0" borderId="67" xfId="0" applyBorder="1" applyAlignment="1">
      <alignment vertical="top" wrapText="1"/>
    </xf>
    <xf numFmtId="0" fontId="15" fillId="19" borderId="0" xfId="0" applyFont="1" applyFill="1" applyAlignment="1">
      <alignment wrapText="1"/>
    </xf>
    <xf numFmtId="0" fontId="15" fillId="20" borderId="0" xfId="0" applyFont="1" applyFill="1" applyAlignment="1">
      <alignment wrapText="1"/>
    </xf>
    <xf numFmtId="1" fontId="15" fillId="20" borderId="0" xfId="0" applyNumberFormat="1" applyFont="1" applyFill="1" applyAlignment="1">
      <alignment wrapText="1"/>
    </xf>
    <xf numFmtId="0" fontId="0" fillId="20" borderId="0" xfId="0" applyFill="1"/>
    <xf numFmtId="0" fontId="0" fillId="0" borderId="0" xfId="0" applyAlignment="1">
      <alignment horizontal="left" vertical="top"/>
    </xf>
    <xf numFmtId="0" fontId="0" fillId="0" borderId="14" xfId="0" applyBorder="1"/>
    <xf numFmtId="0" fontId="11" fillId="4" borderId="2" xfId="0" applyFont="1" applyFill="1" applyBorder="1"/>
    <xf numFmtId="0" fontId="3" fillId="0" borderId="68" xfId="0" applyFont="1" applyBorder="1"/>
    <xf numFmtId="49" fontId="5" fillId="15" borderId="42" xfId="0" applyNumberFormat="1" applyFont="1" applyFill="1" applyBorder="1" applyAlignment="1">
      <alignment vertical="top" wrapText="1"/>
    </xf>
    <xf numFmtId="0" fontId="4" fillId="0" borderId="32" xfId="0" applyFont="1" applyBorder="1"/>
    <xf numFmtId="0" fontId="0" fillId="0" borderId="23" xfId="0" applyBorder="1"/>
    <xf numFmtId="0" fontId="4" fillId="0" borderId="32" xfId="0" applyFont="1" applyBorder="1" applyAlignment="1">
      <alignment vertical="top"/>
    </xf>
    <xf numFmtId="0" fontId="0" fillId="0" borderId="23" xfId="0" applyBorder="1" applyAlignment="1">
      <alignment vertical="top"/>
    </xf>
    <xf numFmtId="0" fontId="4" fillId="0" borderId="53" xfId="0" applyFont="1" applyBorder="1"/>
    <xf numFmtId="0" fontId="0" fillId="0" borderId="69" xfId="0" applyBorder="1"/>
    <xf numFmtId="0" fontId="4" fillId="0" borderId="24" xfId="0" applyFont="1" applyBorder="1"/>
    <xf numFmtId="0" fontId="0" fillId="0" borderId="42" xfId="0" applyBorder="1"/>
    <xf numFmtId="0" fontId="4" fillId="0" borderId="20" xfId="0" applyFont="1" applyBorder="1" applyAlignment="1">
      <alignment horizontal="left" vertical="top"/>
    </xf>
    <xf numFmtId="0" fontId="15" fillId="24" borderId="40" xfId="0" applyFont="1" applyFill="1" applyBorder="1" applyAlignment="1">
      <alignment vertical="top" wrapText="1"/>
    </xf>
    <xf numFmtId="0" fontId="15" fillId="25" borderId="40" xfId="0" applyFont="1" applyFill="1" applyBorder="1" applyAlignment="1">
      <alignment vertical="top" wrapText="1"/>
    </xf>
    <xf numFmtId="0" fontId="14" fillId="25" borderId="40" xfId="0" applyFont="1" applyFill="1" applyBorder="1" applyAlignment="1">
      <alignment vertical="top" wrapText="1"/>
    </xf>
    <xf numFmtId="0" fontId="14" fillId="26" borderId="40" xfId="0" applyFont="1" applyFill="1" applyBorder="1" applyAlignment="1">
      <alignment vertical="top" wrapText="1"/>
    </xf>
    <xf numFmtId="0" fontId="14" fillId="27" borderId="40" xfId="0" applyFont="1" applyFill="1" applyBorder="1" applyAlignment="1">
      <alignment vertical="top" wrapText="1"/>
    </xf>
    <xf numFmtId="0" fontId="15" fillId="28" borderId="40" xfId="0" applyFont="1" applyFill="1" applyBorder="1" applyAlignment="1">
      <alignment vertical="top" wrapText="1"/>
    </xf>
    <xf numFmtId="0" fontId="15" fillId="29" borderId="40" xfId="0" applyFont="1" applyFill="1" applyBorder="1" applyAlignment="1">
      <alignment vertical="top" wrapText="1"/>
    </xf>
    <xf numFmtId="0" fontId="15" fillId="24" borderId="35" xfId="0" applyFont="1" applyFill="1" applyBorder="1" applyAlignment="1">
      <alignment vertical="top" wrapText="1"/>
    </xf>
    <xf numFmtId="0" fontId="14" fillId="24" borderId="23" xfId="0" applyFont="1" applyFill="1" applyBorder="1" applyAlignment="1">
      <alignment vertical="top" wrapText="1"/>
    </xf>
    <xf numFmtId="0" fontId="15" fillId="26" borderId="23" xfId="0" applyFont="1" applyFill="1" applyBorder="1" applyAlignment="1">
      <alignment vertical="top" wrapText="1"/>
    </xf>
    <xf numFmtId="0" fontId="15" fillId="30" borderId="42" xfId="0" applyFont="1" applyFill="1" applyBorder="1" applyAlignment="1">
      <alignment vertical="top" wrapText="1"/>
    </xf>
    <xf numFmtId="0" fontId="0" fillId="0" borderId="37" xfId="0" applyBorder="1"/>
    <xf numFmtId="0" fontId="11" fillId="0" borderId="15" xfId="0" applyFont="1" applyBorder="1"/>
    <xf numFmtId="0" fontId="5" fillId="2" borderId="39" xfId="0" applyFont="1" applyFill="1" applyBorder="1" applyProtection="1">
      <protection locked="0"/>
    </xf>
    <xf numFmtId="0" fontId="3" fillId="0" borderId="0" xfId="0" applyFont="1" applyAlignment="1">
      <alignment horizontal="center" vertical="center" wrapText="1"/>
    </xf>
    <xf numFmtId="0" fontId="0" fillId="0" borderId="0" xfId="0" applyAlignment="1">
      <alignment vertical="center" wrapText="1"/>
    </xf>
    <xf numFmtId="0" fontId="0" fillId="31" borderId="0" xfId="0" applyFill="1"/>
    <xf numFmtId="0" fontId="0" fillId="0" borderId="0" xfId="0" applyBorder="1"/>
    <xf numFmtId="0" fontId="0" fillId="0" borderId="0" xfId="0" applyFill="1"/>
    <xf numFmtId="0" fontId="4" fillId="0" borderId="9" xfId="0" applyFont="1" applyBorder="1"/>
    <xf numFmtId="49" fontId="5" fillId="15" borderId="11" xfId="0" applyNumberFormat="1" applyFont="1" applyFill="1" applyBorder="1" applyAlignment="1">
      <alignment vertical="top" wrapText="1"/>
    </xf>
    <xf numFmtId="0" fontId="5" fillId="2" borderId="40" xfId="0" applyFont="1" applyFill="1" applyBorder="1" applyProtection="1">
      <protection locked="0"/>
    </xf>
    <xf numFmtId="0" fontId="11" fillId="0" borderId="22" xfId="0" applyNumberFormat="1" applyFont="1" applyBorder="1" applyAlignment="1">
      <alignment vertical="top" wrapText="1"/>
    </xf>
    <xf numFmtId="0" fontId="0" fillId="0" borderId="22" xfId="0" applyNumberFormat="1" applyBorder="1" applyAlignment="1">
      <alignment vertical="top"/>
    </xf>
    <xf numFmtId="0" fontId="3" fillId="0" borderId="50" xfId="0" applyNumberFormat="1" applyFont="1" applyBorder="1"/>
    <xf numFmtId="0" fontId="0" fillId="0" borderId="22" xfId="0" applyFill="1" applyBorder="1"/>
    <xf numFmtId="0" fontId="4" fillId="0" borderId="20" xfId="0" applyFont="1" applyBorder="1" applyAlignment="1">
      <alignment horizontal="left" vertical="top"/>
    </xf>
    <xf numFmtId="0" fontId="27" fillId="0" borderId="23" xfId="0" applyFont="1" applyBorder="1" applyProtection="1">
      <protection hidden="1"/>
    </xf>
    <xf numFmtId="0" fontId="4" fillId="3" borderId="2" xfId="0" applyFont="1" applyFill="1" applyBorder="1" applyAlignment="1">
      <alignment horizontal="center"/>
    </xf>
    <xf numFmtId="0" fontId="4" fillId="0" borderId="2" xfId="0" applyFont="1" applyBorder="1" applyAlignment="1">
      <alignment horizontal="center"/>
    </xf>
    <xf numFmtId="0" fontId="4" fillId="0" borderId="44" xfId="0" applyFont="1" applyBorder="1" applyAlignment="1">
      <alignment horizontal="center"/>
    </xf>
    <xf numFmtId="0" fontId="7" fillId="0" borderId="0" xfId="1" applyBorder="1" applyAlignment="1" applyProtection="1">
      <alignment horizontal="center"/>
    </xf>
    <xf numFmtId="0" fontId="7" fillId="0" borderId="8" xfId="1" applyBorder="1" applyAlignment="1" applyProtection="1">
      <alignment horizontal="center"/>
    </xf>
    <xf numFmtId="0" fontId="11" fillId="9" borderId="1" xfId="0" applyFont="1" applyFill="1" applyBorder="1" applyAlignment="1">
      <alignment horizontal="left" vertical="top" wrapText="1"/>
    </xf>
    <xf numFmtId="0" fontId="11" fillId="9" borderId="44" xfId="0" applyFont="1" applyFill="1" applyBorder="1" applyAlignment="1">
      <alignment horizontal="left" vertical="top" wrapText="1"/>
    </xf>
    <xf numFmtId="0" fontId="5" fillId="0" borderId="37" xfId="0" applyFont="1" applyBorder="1" applyAlignment="1" applyProtection="1">
      <alignment horizontal="center"/>
      <protection locked="0"/>
    </xf>
    <xf numFmtId="0" fontId="5" fillId="0" borderId="21" xfId="0" applyFont="1" applyBorder="1" applyAlignment="1" applyProtection="1">
      <alignment horizontal="center"/>
      <protection locked="0"/>
    </xf>
    <xf numFmtId="0" fontId="11" fillId="0" borderId="37" xfId="0" applyFont="1" applyBorder="1" applyAlignment="1">
      <alignment horizontal="center" vertical="top" wrapText="1"/>
    </xf>
    <xf numFmtId="0" fontId="11" fillId="0" borderId="21" xfId="0" applyFont="1" applyBorder="1" applyAlignment="1">
      <alignment horizontal="center" vertical="top" wrapText="1"/>
    </xf>
    <xf numFmtId="0" fontId="12" fillId="0" borderId="37" xfId="0" applyFont="1" applyBorder="1" applyAlignment="1" applyProtection="1">
      <alignment horizontal="center" vertical="top"/>
      <protection locked="0"/>
    </xf>
    <xf numFmtId="0" fontId="12" fillId="0" borderId="21" xfId="0" applyFont="1" applyBorder="1" applyAlignment="1" applyProtection="1">
      <alignment horizontal="center" vertical="top"/>
      <protection locked="0"/>
    </xf>
    <xf numFmtId="0" fontId="11" fillId="7" borderId="37" xfId="0" applyFont="1" applyFill="1" applyBorder="1" applyAlignment="1">
      <alignment horizontal="center"/>
    </xf>
    <xf numFmtId="0" fontId="11" fillId="7" borderId="21" xfId="0" applyFont="1" applyFill="1" applyBorder="1" applyAlignment="1">
      <alignment horizontal="center"/>
    </xf>
    <xf numFmtId="0" fontId="12" fillId="0" borderId="37" xfId="0" applyFont="1" applyBorder="1" applyAlignment="1">
      <alignment horizontal="center" vertical="top" wrapText="1"/>
    </xf>
    <xf numFmtId="0" fontId="12" fillId="0" borderId="21" xfId="0" applyFont="1" applyBorder="1" applyAlignment="1">
      <alignment horizontal="center" vertical="top" wrapText="1"/>
    </xf>
    <xf numFmtId="0" fontId="11" fillId="0" borderId="37" xfId="0" applyFont="1" applyBorder="1" applyAlignment="1">
      <alignment horizontal="center" vertical="top"/>
    </xf>
    <xf numFmtId="0" fontId="11" fillId="0" borderId="21" xfId="0" applyFont="1" applyBorder="1" applyAlignment="1">
      <alignment horizontal="center" vertical="top"/>
    </xf>
    <xf numFmtId="0" fontId="0" fillId="2" borderId="1" xfId="0" applyFill="1" applyBorder="1" applyAlignment="1" applyProtection="1">
      <alignment horizontal="center"/>
      <protection locked="0"/>
    </xf>
    <xf numFmtId="0" fontId="0" fillId="2" borderId="2" xfId="0" applyFill="1" applyBorder="1" applyAlignment="1" applyProtection="1">
      <alignment horizontal="center"/>
      <protection locked="0"/>
    </xf>
    <xf numFmtId="0" fontId="0" fillId="2" borderId="44" xfId="0" applyFill="1" applyBorder="1" applyAlignment="1" applyProtection="1">
      <alignment horizontal="center"/>
      <protection locked="0"/>
    </xf>
    <xf numFmtId="14" fontId="0" fillId="2" borderId="1" xfId="0" applyNumberFormat="1" applyFill="1" applyBorder="1" applyAlignment="1" applyProtection="1">
      <alignment horizontal="center"/>
      <protection locked="0"/>
    </xf>
    <xf numFmtId="0" fontId="0" fillId="2" borderId="14" xfId="0" applyFill="1" applyBorder="1" applyAlignment="1" applyProtection="1">
      <alignment horizontal="center"/>
      <protection locked="0"/>
    </xf>
    <xf numFmtId="0" fontId="0" fillId="2" borderId="15" xfId="0" applyFill="1" applyBorder="1" applyAlignment="1" applyProtection="1">
      <alignment horizontal="center"/>
      <protection locked="0"/>
    </xf>
    <xf numFmtId="0" fontId="0" fillId="2" borderId="16"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28" xfId="0" applyFill="1" applyBorder="1" applyAlignment="1" applyProtection="1">
      <alignment horizontal="center"/>
      <protection locked="0"/>
    </xf>
    <xf numFmtId="0" fontId="0" fillId="2" borderId="38" xfId="0" applyFill="1" applyBorder="1" applyAlignment="1" applyProtection="1">
      <alignment horizontal="center"/>
      <protection locked="0"/>
    </xf>
    <xf numFmtId="0" fontId="26" fillId="8" borderId="34" xfId="0" applyFont="1" applyFill="1" applyBorder="1" applyAlignment="1">
      <alignment horizontal="center"/>
    </xf>
    <xf numFmtId="0" fontId="0" fillId="0" borderId="34" xfId="0" applyBorder="1" applyAlignment="1">
      <alignment horizontal="center"/>
    </xf>
    <xf numFmtId="0" fontId="0" fillId="0" borderId="21" xfId="0" applyBorder="1" applyAlignment="1">
      <alignment horizontal="center"/>
    </xf>
    <xf numFmtId="49" fontId="0" fillId="2" borderId="1" xfId="0" applyNumberFormat="1" applyFill="1" applyBorder="1" applyAlignment="1" applyProtection="1">
      <alignment horizontal="center"/>
      <protection locked="0"/>
    </xf>
    <xf numFmtId="49" fontId="0" fillId="2" borderId="2" xfId="0" applyNumberFormat="1" applyFill="1" applyBorder="1" applyAlignment="1" applyProtection="1">
      <alignment horizontal="center"/>
      <protection locked="0"/>
    </xf>
    <xf numFmtId="49" fontId="0" fillId="2" borderId="44" xfId="0" applyNumberFormat="1" applyFill="1" applyBorder="1" applyAlignment="1" applyProtection="1">
      <alignment horizontal="center"/>
      <protection locked="0"/>
    </xf>
    <xf numFmtId="14" fontId="0" fillId="2" borderId="2" xfId="0" applyNumberFormat="1" applyFill="1" applyBorder="1" applyAlignment="1" applyProtection="1">
      <alignment horizontal="center"/>
      <protection locked="0"/>
    </xf>
    <xf numFmtId="14" fontId="0" fillId="2" borderId="44" xfId="0" applyNumberFormat="1" applyFill="1" applyBorder="1" applyAlignment="1" applyProtection="1">
      <alignment horizontal="center"/>
      <protection locked="0"/>
    </xf>
    <xf numFmtId="0" fontId="4" fillId="0" borderId="20" xfId="0" applyFont="1" applyBorder="1" applyAlignment="1">
      <alignment horizontal="left" wrapText="1"/>
    </xf>
    <xf numFmtId="0" fontId="4" fillId="0" borderId="40" xfId="0" applyFont="1" applyBorder="1" applyAlignment="1">
      <alignment horizontal="left" wrapText="1"/>
    </xf>
    <xf numFmtId="0" fontId="5" fillId="0" borderId="70" xfId="0" applyFont="1" applyBorder="1" applyAlignment="1" applyProtection="1">
      <alignment horizontal="center" vertical="top" wrapText="1"/>
      <protection hidden="1"/>
    </xf>
    <xf numFmtId="0" fontId="5" fillId="0" borderId="36" xfId="0" applyFont="1" applyBorder="1" applyAlignment="1" applyProtection="1">
      <alignment horizontal="center" vertical="top" wrapText="1"/>
      <protection hidden="1"/>
    </xf>
    <xf numFmtId="0" fontId="5" fillId="0" borderId="19" xfId="0" applyFont="1" applyBorder="1" applyAlignment="1" applyProtection="1">
      <alignment horizontal="center" vertical="top" wrapText="1"/>
      <protection hidden="1"/>
    </xf>
    <xf numFmtId="49" fontId="5" fillId="2" borderId="21" xfId="0" applyNumberFormat="1" applyFont="1" applyFill="1" applyBorder="1" applyAlignment="1" applyProtection="1">
      <alignment horizontal="center" vertical="top" wrapText="1"/>
      <protection locked="0"/>
    </xf>
    <xf numFmtId="49" fontId="5" fillId="2" borderId="48" xfId="0" applyNumberFormat="1" applyFont="1" applyFill="1" applyBorder="1" applyAlignment="1" applyProtection="1">
      <alignment horizontal="center" vertical="top" wrapText="1"/>
      <protection locked="0"/>
    </xf>
    <xf numFmtId="49" fontId="5" fillId="2" borderId="69" xfId="0" applyNumberFormat="1" applyFont="1" applyFill="1" applyBorder="1" applyAlignment="1" applyProtection="1">
      <alignment horizontal="center" vertical="top" wrapText="1"/>
      <protection locked="0"/>
    </xf>
    <xf numFmtId="0" fontId="0" fillId="2" borderId="17"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2" borderId="20" xfId="0" applyFill="1" applyBorder="1" applyAlignment="1" applyProtection="1">
      <alignment horizontal="center" vertical="center"/>
      <protection locked="0"/>
    </xf>
    <xf numFmtId="0" fontId="0" fillId="2" borderId="40" xfId="0" applyFill="1" applyBorder="1" applyAlignment="1" applyProtection="1">
      <alignment horizontal="center" vertical="center"/>
      <protection locked="0"/>
    </xf>
    <xf numFmtId="0" fontId="5" fillId="0" borderId="22" xfId="0" applyFont="1" applyBorder="1" applyAlignment="1" applyProtection="1">
      <alignment horizontal="center"/>
      <protection hidden="1"/>
    </xf>
    <xf numFmtId="0" fontId="5" fillId="2" borderId="34" xfId="0" applyFont="1" applyFill="1" applyBorder="1" applyAlignment="1" applyProtection="1">
      <alignment horizontal="center"/>
      <protection locked="0"/>
    </xf>
    <xf numFmtId="0" fontId="5" fillId="2" borderId="40" xfId="0" applyFont="1" applyFill="1" applyBorder="1" applyAlignment="1" applyProtection="1">
      <alignment horizontal="center"/>
      <protection locked="0"/>
    </xf>
    <xf numFmtId="0" fontId="4" fillId="0" borderId="32" xfId="0" applyFont="1" applyBorder="1" applyAlignment="1">
      <alignment horizontal="left"/>
    </xf>
    <xf numFmtId="0" fontId="4" fillId="0" borderId="23" xfId="0" applyFont="1" applyBorder="1" applyAlignment="1">
      <alignment horizontal="left"/>
    </xf>
    <xf numFmtId="0" fontId="0" fillId="2" borderId="20" xfId="0" applyFill="1" applyBorder="1" applyAlignment="1" applyProtection="1">
      <alignment horizontal="center"/>
      <protection locked="0"/>
    </xf>
    <xf numFmtId="0" fontId="0" fillId="2" borderId="40" xfId="0" applyFill="1" applyBorder="1" applyAlignment="1" applyProtection="1">
      <alignment horizontal="center"/>
      <protection locked="0"/>
    </xf>
    <xf numFmtId="0" fontId="4" fillId="0" borderId="20" xfId="0" applyFont="1" applyBorder="1" applyAlignment="1">
      <alignment horizontal="left"/>
    </xf>
    <xf numFmtId="0" fontId="4" fillId="0" borderId="40" xfId="0" applyFont="1" applyBorder="1" applyAlignment="1">
      <alignment horizontal="left"/>
    </xf>
    <xf numFmtId="0" fontId="5" fillId="2" borderId="20" xfId="0" applyFont="1" applyFill="1" applyBorder="1" applyAlignment="1" applyProtection="1">
      <alignment horizontal="center"/>
      <protection locked="0"/>
    </xf>
    <xf numFmtId="0" fontId="4" fillId="0" borderId="20" xfId="0" applyFont="1" applyBorder="1" applyAlignment="1">
      <alignment horizontal="left" vertical="top"/>
    </xf>
    <xf numFmtId="0" fontId="4" fillId="0" borderId="40" xfId="0" applyFont="1" applyBorder="1" applyAlignment="1">
      <alignment horizontal="left" vertical="top"/>
    </xf>
    <xf numFmtId="0" fontId="12" fillId="0" borderId="21" xfId="0" applyFont="1" applyBorder="1" applyAlignment="1" applyProtection="1">
      <alignment horizontal="center" vertical="top" wrapText="1"/>
      <protection hidden="1"/>
    </xf>
    <xf numFmtId="0" fontId="12" fillId="0" borderId="22" xfId="0" applyFont="1" applyBorder="1" applyAlignment="1" applyProtection="1">
      <alignment horizontal="center" vertical="top" wrapText="1"/>
      <protection hidden="1"/>
    </xf>
    <xf numFmtId="0" fontId="12" fillId="0" borderId="23" xfId="0" applyFont="1" applyBorder="1" applyAlignment="1" applyProtection="1">
      <alignment horizontal="center" vertical="top" wrapText="1"/>
      <protection hidden="1"/>
    </xf>
    <xf numFmtId="0" fontId="4" fillId="0" borderId="45" xfId="0" applyFont="1" applyBorder="1" applyAlignment="1">
      <alignment horizontal="left"/>
    </xf>
    <xf numFmtId="0" fontId="4" fillId="0" borderId="25" xfId="0" applyFont="1" applyBorder="1" applyAlignment="1">
      <alignment horizontal="left"/>
    </xf>
    <xf numFmtId="0" fontId="11" fillId="0" borderId="24" xfId="0" applyFont="1" applyBorder="1" applyAlignment="1">
      <alignment horizontal="left" vertical="top" wrapText="1"/>
    </xf>
    <xf numFmtId="0" fontId="11" fillId="0" borderId="25" xfId="0" applyFont="1" applyBorder="1" applyAlignment="1">
      <alignment horizontal="left" vertical="top" wrapText="1"/>
    </xf>
    <xf numFmtId="0" fontId="11" fillId="0" borderId="37" xfId="0" applyFont="1" applyBorder="1" applyAlignment="1">
      <alignment horizontal="left" vertical="top"/>
    </xf>
    <xf numFmtId="0" fontId="11" fillId="0" borderId="21" xfId="0" applyFont="1" applyBorder="1" applyAlignment="1">
      <alignment horizontal="left" vertical="top"/>
    </xf>
    <xf numFmtId="3" fontId="11" fillId="0" borderId="37" xfId="0" applyNumberFormat="1" applyFont="1" applyBorder="1" applyAlignment="1">
      <alignment horizontal="left" vertical="top" wrapText="1"/>
    </xf>
    <xf numFmtId="3" fontId="11" fillId="0" borderId="21" xfId="0" applyNumberFormat="1" applyFont="1" applyBorder="1" applyAlignment="1">
      <alignment horizontal="left" vertical="top" wrapText="1"/>
    </xf>
    <xf numFmtId="0" fontId="7" fillId="4" borderId="4" xfId="1" applyFill="1" applyBorder="1" applyAlignment="1" applyProtection="1">
      <alignment horizontal="center" vertical="top" wrapText="1"/>
    </xf>
    <xf numFmtId="0" fontId="7" fillId="4" borderId="17" xfId="1" applyFill="1" applyBorder="1" applyAlignment="1" applyProtection="1">
      <alignment horizontal="center" vertical="top" wrapText="1"/>
    </xf>
    <xf numFmtId="0" fontId="11" fillId="4" borderId="24" xfId="0" applyFont="1" applyFill="1" applyBorder="1" applyAlignment="1">
      <alignment horizontal="left"/>
    </xf>
    <xf numFmtId="0" fontId="11" fillId="4" borderId="25" xfId="0" applyFont="1" applyFill="1" applyBorder="1" applyAlignment="1">
      <alignment horizontal="left"/>
    </xf>
    <xf numFmtId="0" fontId="15" fillId="0" borderId="0" xfId="0" applyFont="1" applyAlignment="1">
      <alignment wrapText="1"/>
    </xf>
    <xf numFmtId="0" fontId="15" fillId="0" borderId="8" xfId="0" applyFont="1" applyBorder="1" applyAlignment="1">
      <alignment wrapText="1"/>
    </xf>
    <xf numFmtId="0" fontId="4" fillId="0" borderId="26" xfId="0" applyFont="1" applyFill="1" applyBorder="1" applyAlignment="1">
      <alignment horizontal="left"/>
    </xf>
    <xf numFmtId="0" fontId="4" fillId="0" borderId="45" xfId="0" applyFont="1" applyFill="1" applyBorder="1" applyAlignment="1">
      <alignment horizontal="left"/>
    </xf>
    <xf numFmtId="0" fontId="4" fillId="0" borderId="22" xfId="0" applyFont="1" applyFill="1" applyBorder="1" applyAlignment="1">
      <alignment horizontal="left"/>
    </xf>
    <xf numFmtId="0" fontId="4" fillId="0" borderId="23" xfId="0" applyFont="1" applyFill="1" applyBorder="1" applyAlignment="1">
      <alignment horizontal="left"/>
    </xf>
    <xf numFmtId="0" fontId="0" fillId="2" borderId="32" xfId="0" applyFill="1" applyBorder="1" applyAlignment="1" applyProtection="1">
      <alignment horizontal="center"/>
      <protection locked="0"/>
    </xf>
    <xf numFmtId="0" fontId="0" fillId="2" borderId="22" xfId="0" applyFill="1" applyBorder="1" applyAlignment="1" applyProtection="1">
      <alignment horizontal="center"/>
      <protection locked="0"/>
    </xf>
    <xf numFmtId="0" fontId="0" fillId="2" borderId="23" xfId="0" applyFill="1" applyBorder="1" applyAlignment="1" applyProtection="1">
      <alignment horizontal="center"/>
      <protection locked="0"/>
    </xf>
    <xf numFmtId="0" fontId="5" fillId="0" borderId="21" xfId="0" applyFont="1" applyBorder="1" applyAlignment="1" applyProtection="1">
      <alignment horizontal="center" vertical="top" wrapText="1"/>
      <protection hidden="1"/>
    </xf>
    <xf numFmtId="0" fontId="5" fillId="0" borderId="22" xfId="0" applyFont="1" applyBorder="1" applyAlignment="1" applyProtection="1">
      <alignment horizontal="center" vertical="top" wrapText="1"/>
      <protection hidden="1"/>
    </xf>
    <xf numFmtId="0" fontId="5" fillId="0" borderId="23" xfId="0" applyFont="1" applyBorder="1" applyAlignment="1" applyProtection="1">
      <alignment horizontal="center" vertical="top" wrapText="1"/>
      <protection hidden="1"/>
    </xf>
    <xf numFmtId="14" fontId="5" fillId="2" borderId="21" xfId="0" applyNumberFormat="1" applyFont="1" applyFill="1" applyBorder="1" applyAlignment="1" applyProtection="1">
      <alignment horizontal="center"/>
      <protection locked="0"/>
    </xf>
    <xf numFmtId="14" fontId="5" fillId="2" borderId="22" xfId="0" applyNumberFormat="1" applyFont="1" applyFill="1" applyBorder="1" applyAlignment="1" applyProtection="1">
      <alignment horizontal="center"/>
      <protection locked="0"/>
    </xf>
    <xf numFmtId="14" fontId="5" fillId="2" borderId="23" xfId="0" applyNumberFormat="1" applyFont="1" applyFill="1" applyBorder="1" applyAlignment="1" applyProtection="1">
      <alignment horizontal="center"/>
      <protection locked="0"/>
    </xf>
    <xf numFmtId="0" fontId="4" fillId="0" borderId="34" xfId="0" applyFont="1" applyBorder="1" applyAlignment="1">
      <alignment horizontal="left"/>
    </xf>
    <xf numFmtId="0" fontId="0" fillId="0" borderId="0" xfId="0" applyAlignment="1"/>
    <xf numFmtId="0" fontId="0" fillId="0" borderId="8" xfId="0" applyBorder="1" applyAlignment="1"/>
    <xf numFmtId="0" fontId="0" fillId="0" borderId="22" xfId="0" applyBorder="1" applyAlignment="1" applyProtection="1">
      <alignment vertical="top" wrapText="1"/>
      <protection hidden="1"/>
    </xf>
    <xf numFmtId="173" fontId="0" fillId="2" borderId="32" xfId="0" applyNumberFormat="1" applyFill="1" applyBorder="1" applyAlignment="1" applyProtection="1">
      <alignment vertical="top"/>
      <protection locked="0"/>
    </xf>
    <xf numFmtId="0" fontId="0" fillId="0" borderId="21" xfId="0" applyNumberFormat="1" applyBorder="1" applyAlignment="1">
      <alignment vertical="top"/>
    </xf>
    <xf numFmtId="49" fontId="5" fillId="2" borderId="40" xfId="0" applyNumberFormat="1" applyFont="1" applyFill="1" applyBorder="1" applyAlignment="1" applyProtection="1">
      <alignment vertical="top" wrapText="1"/>
      <protection locked="0"/>
    </xf>
    <xf numFmtId="49" fontId="5" fillId="2" borderId="71" xfId="0" applyNumberFormat="1" applyFont="1" applyFill="1" applyBorder="1" applyAlignment="1" applyProtection="1">
      <alignment vertical="top" wrapText="1"/>
      <protection locked="0"/>
    </xf>
  </cellXfs>
  <cellStyles count="15">
    <cellStyle name="Hyperlink" xfId="1" builtinId="8"/>
    <cellStyle name="Procent" xfId="8" builtinId="5"/>
    <cellStyle name="Standaard" xfId="0" builtinId="0"/>
    <cellStyle name="Standaard 10 2" xfId="10" xr:uid="{604B3A2B-2C00-43BC-B2DD-8F420C2E1E26}"/>
    <cellStyle name="Standaard 14" xfId="5" xr:uid="{00000000-0005-0000-0000-000003000000}"/>
    <cellStyle name="Standaard 14 2" xfId="11" xr:uid="{F9E20E2F-FED2-4429-B91C-05B905C57A48}"/>
    <cellStyle name="Standaard 18" xfId="13" xr:uid="{09766329-C4F2-4655-867E-ED0DF5C2059C}"/>
    <cellStyle name="Standaard 19" xfId="12" xr:uid="{7BAE6BD8-6AF9-4476-AFAA-8D5850319F44}"/>
    <cellStyle name="Standaard 2" xfId="2" xr:uid="{00000000-0005-0000-0000-000004000000}"/>
    <cellStyle name="Standaard 2 2" xfId="6" xr:uid="{00000000-0005-0000-0000-000005000000}"/>
    <cellStyle name="Standaard 3" xfId="3" xr:uid="{00000000-0005-0000-0000-000006000000}"/>
    <cellStyle name="Standaard 54" xfId="14" xr:uid="{77E22FB0-5729-4172-8288-DDC1DCECFA57}"/>
    <cellStyle name="Standaard 8" xfId="9" xr:uid="{E577BDC1-5AEE-4E98-AFCE-3622A4F09E63}"/>
    <cellStyle name="Valuta" xfId="7" builtinId="4"/>
    <cellStyle name="Valuta 2" xfId="4" xr:uid="{00000000-0005-0000-0000-000008000000}"/>
  </cellStyles>
  <dxfs count="177">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ont>
        <color rgb="FF9C0006"/>
      </font>
      <fill>
        <patternFill>
          <bgColor rgb="FFFFC7CE"/>
        </patternFill>
      </fill>
    </dxf>
    <dxf>
      <font>
        <color rgb="FF9C0006"/>
      </font>
      <fill>
        <patternFill>
          <bgColor rgb="FFFFC7CE"/>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ill>
        <patternFill>
          <bgColor rgb="FFFF0000"/>
        </patternFill>
      </fill>
    </dxf>
  </dxfs>
  <tableStyles count="0" defaultTableStyle="TableStyleMedium2" defaultPivotStyle="PivotStyleLight16"/>
  <colors>
    <mruColors>
      <color rgb="FFC0C0C0"/>
      <color rgb="FFFF00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1.xml"/><Relationship Id="rId20" Type="http://schemas.openxmlformats.org/officeDocument/2006/relationships/worksheet" Target="worksheets/sheet20.xml"/><Relationship Id="rId41"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nijders, Robin" refreshedDate="46132.544773263886" createdVersion="6" refreshedVersion="6" minRefreshableVersion="3" recordCount="185" xr:uid="{1DB9A4CE-B9BF-4EC7-9161-E5F495E25105}">
  <cacheSource type="worksheet">
    <worksheetSource name="Tabel2"/>
  </cacheSource>
  <cacheFields count="39">
    <cacheField name="SPUK2 catagorie (Leon)" numFmtId="0">
      <sharedItems/>
    </cacheField>
    <cacheField name="Type programma natuur" numFmtId="0">
      <sharedItems containsNonDate="0" containsString="0" containsBlank="1"/>
    </cacheField>
    <cacheField name="Uniek maatregelnummer" numFmtId="0">
      <sharedItems containsBlank="1" count="186">
        <s v="142-H1"/>
        <s v="142-A1"/>
        <s v="142-A2"/>
        <s v="142-A3"/>
        <s v="142-K1"/>
        <s v="142-K2"/>
        <s v="142-O1"/>
        <s v="143-A1"/>
        <s v="143-A2"/>
        <s v="143-A3"/>
        <s v="143-K1"/>
        <s v="143-K2"/>
        <s v="143-O1"/>
        <s v="145-H1"/>
        <s v="145-H2"/>
        <s v="145-A1"/>
        <s v="145-A2"/>
        <s v="145-A3"/>
        <s v="145-K1"/>
        <s v="145-K2"/>
        <s v="145-K3"/>
        <s v="145-O1"/>
        <s v="144-A1"/>
        <s v="144-A3"/>
        <s v="144-K1"/>
        <s v="144-K2"/>
        <s v="144-K3"/>
        <s v="144-O1"/>
        <s v="139-H2"/>
        <s v="139-A1"/>
        <s v="139-A2"/>
        <s v="139-A3"/>
        <s v="139-K1"/>
        <s v="139-K3"/>
        <s v="139-O1"/>
        <s v="139-V1"/>
        <s v="140-H2"/>
        <s v="140-A1"/>
        <s v="140-A2"/>
        <s v="140-A3"/>
        <s v="140-K1"/>
        <s v="140-K3"/>
        <s v="140-O1"/>
        <s v="140-R1"/>
        <s v="147-H2"/>
        <s v="147-A1"/>
        <s v="147-A2"/>
        <s v="147-A3"/>
        <s v="147-K1"/>
        <s v="147-K2"/>
        <s v="147-O1"/>
        <s v="148-A1"/>
        <s v="148-A2"/>
        <s v="148-A3"/>
        <s v="148-K1"/>
        <s v="148-K2"/>
        <s v="148-O1"/>
        <s v="149-A1"/>
        <s v="149-A2"/>
        <s v="149-A3"/>
        <s v="149-K1"/>
        <s v="149-K2"/>
        <s v="149-K3"/>
        <s v="149-O1"/>
        <s v="149-R1"/>
        <s v="150-H1"/>
        <s v="150-H2"/>
        <s v="150-A1"/>
        <s v="150-A2"/>
        <s v="150-A3"/>
        <s v="150-K1"/>
        <s v="150-K2"/>
        <s v="150-O1"/>
        <s v="146-H1"/>
        <s v="146-H2"/>
        <s v="146-A1"/>
        <s v="146-A2"/>
        <s v="146-A3"/>
        <s v="146-K1"/>
        <s v="146-O1"/>
        <s v="138-H1"/>
        <s v="138-H2"/>
        <s v="138-A1"/>
        <s v="138-A2"/>
        <s v="138-A3"/>
        <s v="138-K1"/>
        <s v="138-K2"/>
        <s v="138-O1"/>
        <s v="138-V1"/>
        <s v="153-H1"/>
        <s v="153-H3"/>
        <s v="153-A1"/>
        <s v="153-A2"/>
        <s v="153-A3"/>
        <s v="153-K1"/>
        <s v="153-K2"/>
        <s v="153-O1"/>
        <s v="155-A1"/>
        <s v="155-A3"/>
        <s v="155-K1"/>
        <s v="155-K2"/>
        <s v="155-O1"/>
        <s v="155-R1"/>
        <s v="154-H1"/>
        <s v="154-H3"/>
        <s v="154-A1"/>
        <s v="154-A2"/>
        <s v="154-A3"/>
        <s v="154-K1"/>
        <s v="154-K2"/>
        <s v="154-O1"/>
        <s v="154-V1"/>
        <s v="154-S1"/>
        <s v="157-H1"/>
        <s v="157-H3"/>
        <s v="157-A1"/>
        <s v="157-A2"/>
        <s v="157-A3"/>
        <s v="157-K1"/>
        <s v="157-K2"/>
        <s v="157-O1"/>
        <s v="157-V1"/>
        <s v="160-H3"/>
        <s v="160-A1"/>
        <s v="160-A2"/>
        <s v="160-A3"/>
        <s v="160-K1"/>
        <s v="160-K2"/>
        <s v="160-O1"/>
        <s v="160-V1"/>
        <s v="158-H1"/>
        <s v="158-H3"/>
        <s v="158-A1"/>
        <s v="158-A2"/>
        <s v="158-A3"/>
        <s v="158-K1"/>
        <s v="158-O1"/>
        <s v="158-V1"/>
        <s v="156-H3"/>
        <s v="156-A1"/>
        <s v="156-A2"/>
        <s v="156-A3"/>
        <s v="156-K1"/>
        <s v="156-K2"/>
        <s v="156-O1"/>
        <s v="159-A1"/>
        <s v="159-A2"/>
        <s v="159-A3"/>
        <s v="159-K1"/>
        <s v="159-K2"/>
        <s v="159-O1"/>
        <s v="161-H1"/>
        <s v="161-H3"/>
        <s v="161-A1"/>
        <s v="161-A2"/>
        <s v="161-A3"/>
        <s v="161-K1"/>
        <s v="161-K2"/>
        <s v="161-O1"/>
        <s v="161-V1"/>
        <s v="Peelrestanten-H1"/>
        <s v="Peelrestanten-H2"/>
        <s v="Peelrestanten-K1"/>
        <s v="Peelrestanten-K2"/>
        <s v="Maasmeanders-H1"/>
        <s v="Maasmeanders-H2"/>
        <s v="Maasmeanders-A1"/>
        <s v="Maasmeanders-A2"/>
        <s v="Maasmeanders-K1"/>
        <s v="Echt - Montort-H1"/>
        <s v="Echt - Montort-H2"/>
        <s v="Echt - Montort-A1"/>
        <s v="Echt - Montort-A2"/>
        <s v="Echt - Montort-K1"/>
        <s v="Echt - Montort-K2"/>
        <s v="Beegderheide-H1"/>
        <s v="Beegderheide-H2"/>
        <s v="Beegderheide-A1"/>
        <s v="Beegderheide-A2"/>
        <s v="Beegderheide-K1"/>
        <s v="Beegderheide-K2"/>
        <s v="Blanwater - Meerlebroek-H2"/>
        <s v="Blanwater - Meerlebroek-A1"/>
        <s v="Blanwater - Meerlebroek-A2"/>
        <s v="Blanwater - Meerlebroek-K1"/>
        <m u="1"/>
      </sharedItems>
    </cacheField>
    <cacheField name="Binnen of buiten N2000?" numFmtId="0">
      <sharedItems count="2">
        <s v="N2000 gebied"/>
        <s v="Buiten N2000 gebied"/>
      </sharedItems>
    </cacheField>
    <cacheField name="Gebiedsnaam" numFmtId="0">
      <sharedItems containsBlank="1" count="27">
        <s v="St Jansberg"/>
        <s v="Zelderse Driessen"/>
        <s v="Maasduinen"/>
        <s v="Boschhuizerbergen"/>
        <s v="DeurnsePeel/Mariapeel"/>
        <s v="GrootePeel"/>
        <s v="Leudal"/>
        <s v="Swalmdal"/>
        <s v="Meinweg"/>
        <s v="Roerdal"/>
        <s v="Sarsven en de Banen"/>
        <s v="Weerter en Budelerbergen"/>
        <s v="Bunder- en elsloerbos"/>
        <s v="Brunssummerheide"/>
        <s v="Geleenbeekdal"/>
        <s v="Geuldal"/>
        <s v="Savelsbos"/>
        <s v="Kunderberg"/>
        <s v="Bemelerberg en schiepersberg"/>
        <s v="St. Pietersberg"/>
        <s v="Noorbeemden en Hoogbos"/>
        <s v="Peelrestanten"/>
        <s v="Maasmeanders"/>
        <s v="Echt - Montort"/>
        <s v="Beegderheide e.o."/>
        <s v="Blanwater - Meerlebroek"/>
        <m u="1"/>
      </sharedItems>
    </cacheField>
    <cacheField name="Gebiedsnummer" numFmtId="0">
      <sharedItems containsString="0" containsBlank="1" containsNumber="1" containsInteger="1" minValue="138" maxValue="161"/>
    </cacheField>
    <cacheField name="Maatregel code" numFmtId="0">
      <sharedItems/>
    </cacheField>
    <cacheField name="Activiteit" numFmtId="0">
      <sharedItems/>
    </cacheField>
    <cacheField name="Activiteiten GLP 2025" numFmtId="0">
      <sharedItems containsBlank="1"/>
    </cacheField>
    <cacheField name="Maatregelomschrijving" numFmtId="0">
      <sharedItems/>
    </cacheField>
    <cacheField name="Drukfactor SPUK2 tabel leon" numFmtId="0">
      <sharedItems containsBlank="1"/>
    </cacheField>
    <cacheField name="Drukfactor GLP 2025" numFmtId="0">
      <sharedItems containsBlank="1"/>
    </cacheField>
    <cacheField name="Maatregeltype GLP 2025" numFmtId="0">
      <sharedItems containsBlank="1"/>
    </cacheField>
    <cacheField name="Ruimtelijke status GLP 2025" numFmtId="0">
      <sharedItems containsBlank="1"/>
    </cacheField>
    <cacheField name="Juridische catagorie GLP 2025" numFmtId="0">
      <sharedItems containsBlank="1"/>
    </cacheField>
    <cacheField name="TBV aangewezen VHR doel GLP 2025" numFmtId="0">
      <sharedItems containsBlank="1"/>
    </cacheField>
    <cacheField name="Cyclisch GLP 2025" numFmtId="0">
      <sharedItems containsBlank="1"/>
    </cacheField>
    <cacheField name="Natuurprogramma GLP 2025" numFmtId="0">
      <sharedItems containsBlank="1"/>
    </cacheField>
    <cacheField name="Financieringsbron GLP 2025" numFmtId="0">
      <sharedItems containsBlank="1"/>
    </cacheField>
    <cacheField name="Meeteenheid" numFmtId="0">
      <sharedItems containsBlank="1"/>
    </cacheField>
    <cacheField name="kosten per maatregel" numFmtId="3">
      <sharedItems containsString="0" containsBlank="1" containsNumber="1" containsInteger="1" minValue="500000" maxValue="22000000"/>
    </cacheField>
    <cacheField name="totalen mr" numFmtId="3">
      <sharedItems containsMixedTypes="1" containsNumber="1" containsInteger="1" minValue="0" maxValue="20150000"/>
    </cacheField>
    <cacheField name="Kolom1" numFmtId="3">
      <sharedItems containsMixedTypes="1" containsNumber="1" containsInteger="1" minValue="0" maxValue="20150000"/>
    </cacheField>
    <cacheField name="Kolom2" numFmtId="3">
      <sharedItems containsBlank="1" containsMixedTypes="1" containsNumber="1" minValue="0" maxValue="1342.125"/>
    </cacheField>
    <cacheField name="TOTAAL Indicatie ha's" numFmtId="0">
      <sharedItems containsString="0" containsBlank="1" containsNumber="1" minValue="69.230769230769226" maxValue="1500"/>
    </cacheField>
    <cacheField name="TOTAAL som ha's of aantal (samenvattende regel: totaal aantal hectaren van deze maatregel over verschillende gebieden)" numFmtId="3">
      <sharedItems containsMixedTypes="1" containsNumber="1" minValue="0" maxValue="1342.125"/>
    </cacheField>
    <cacheField name="range ha's " numFmtId="0">
      <sharedItems containsBlank="1" containsMixedTypes="1" containsNumber="1" containsInteger="1" minValue="5" maxValue="5"/>
    </cacheField>
    <cacheField name="kostprijs per ha" numFmtId="3">
      <sharedItems containsString="0" containsBlank="1" containsNumber="1" containsInteger="1" minValue="4000" maxValue="130000"/>
    </cacheField>
    <cacheField name="stikstofreductie per eenheid" numFmtId="3">
      <sharedItems containsSemiMixedTypes="0" containsString="0" containsNumber="1" containsInteger="1" minValue="0" maxValue="15"/>
    </cacheField>
    <cacheField name="Stikstofreductie" numFmtId="3">
      <sharedItems containsMixedTypes="1" containsNumber="1" containsInteger="1" minValue="0" maxValue="2392"/>
    </cacheField>
    <cacheField name="hulpveld" numFmtId="0">
      <sharedItems containsString="0" containsBlank="1" containsNumber="1" containsInteger="1" minValue="461" maxValue="10438"/>
    </cacheField>
    <cacheField name="aanwezig" numFmtId="0">
      <sharedItems containsString="0" containsBlank="1" containsNumber="1" containsInteger="1" minValue="1" maxValue="3181"/>
    </cacheField>
    <cacheField name="Indicatie oppervlakte van de maatregel in ha (per maatregel per gebied)" numFmtId="0">
      <sharedItems containsString="0" containsBlank="1" containsNumber="1" containsInteger="1" minValue="1" maxValue="459"/>
    </cacheField>
    <cacheField name="range" numFmtId="0">
      <sharedItems containsBlank="1" containsMixedTypes="1" containsNumber="1" containsInteger="1" minValue="18537" maxValue="18537"/>
    </cacheField>
    <cacheField name="Draagtbijaandoelstelling" numFmtId="0">
      <sharedItems containsBlank="1"/>
    </cacheField>
    <cacheField name="Doelstelling gecorrigeerd" numFmtId="0">
      <sharedItems containsBlank="1" containsMixedTypes="1" containsNumber="1" minValue="1" maxValue="50"/>
    </cacheField>
    <cacheField name="Indicatie stikstofreductie (kg emissie)" numFmtId="0">
      <sharedItems containsSemiMixedTypes="0" containsString="0" containsNumber="1" containsInteger="1" minValue="0" maxValue="600000"/>
    </cacheField>
    <cacheField name="Indicatief percentage wegnemen drukfactor in dit gebied (vraag 2c)" numFmtId="0">
      <sharedItems containsBlank="1" containsMixedTypes="1" containsNumber="1" minValue="0.05" maxValue="40"/>
    </cacheField>
    <cacheField name="indicatie kosten maatregel berekend" numFmtId="0">
      <sharedItems containsString="0" containsBlank="1" containsNumber="1" containsInteger="1" minValue="0" maxValue="39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5">
  <r>
    <s v="Hydrologie"/>
    <m/>
    <x v="0"/>
    <x v="0"/>
    <x v="0"/>
    <n v="142"/>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5"/>
    <m/>
    <s v="H91D0;H91E0c;H7210"/>
    <s v="H91D0*;H91E0C*;H7210*"/>
    <n v="40"/>
    <n v="0.3"/>
    <n v="200000"/>
  </r>
  <r>
    <s v="VHR Areaal en buffering"/>
    <m/>
    <x v="1"/>
    <x v="0"/>
    <x v="0"/>
    <n v="142"/>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45"/>
    <n v="2"/>
    <m/>
    <s v="H91D0;H91E0c;H7210;H9120"/>
    <s v="H91D0*;H91E0C*;H7210*;H9120"/>
    <n v="30"/>
    <n v="0.05"/>
    <n v="260000"/>
  </r>
  <r>
    <s v="VHR Areaal en buffering"/>
    <m/>
    <x v="2"/>
    <x v="0"/>
    <x v="0"/>
    <n v="142"/>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1"/>
    <n v="4"/>
    <m/>
    <s v="H91D0;H91E0c;H7210;H9120"/>
    <s v="H91D0*;H91E0C*;H7210*;H9120"/>
    <n v="60"/>
    <n v="0.3"/>
    <n v="520000"/>
  </r>
  <r>
    <s v="VHR Areaal en buffering"/>
    <m/>
    <x v="3"/>
    <x v="0"/>
    <x v="0"/>
    <n v="142"/>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45"/>
    <n v="10"/>
    <m/>
    <s v="H91D0;H91E0c;H7210;H9120"/>
    <s v="H91D0*;H91E0C*;H7210*;H9120"/>
    <n v="80"/>
    <n v="0.05"/>
    <n v="400000"/>
  </r>
  <r>
    <s v="Kwaliteitsverbetering in N2000"/>
    <m/>
    <x v="4"/>
    <x v="0"/>
    <x v="0"/>
    <n v="142"/>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5"/>
    <m/>
    <s v="H91D0;H91E0c;H7210;H9120"/>
    <s v="H91D0*;H91E0C*;H7210*;H9120"/>
    <n v="0"/>
    <n v="0.05"/>
    <n v="100000"/>
  </r>
  <r>
    <s v="Kwaliteitsverbetering in N2000"/>
    <m/>
    <x v="5"/>
    <x v="0"/>
    <x v="0"/>
    <n v="142"/>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50"/>
    <n v="10"/>
    <m/>
    <s v="H9120"/>
    <s v="H9120"/>
    <n v="0"/>
    <n v="0.15"/>
    <n v="40000"/>
  </r>
  <r>
    <s v="Onderzoekspakket"/>
    <m/>
    <x v="6"/>
    <x v="0"/>
    <x v="0"/>
    <n v="142"/>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91D0;H91E0c;H7210;H9120"/>
    <s v="H91D0*;H91E0C*;H7210*;H9120"/>
    <n v="0"/>
    <n v="0.5"/>
    <n v="200000"/>
  </r>
  <r>
    <s v="VHR Areaal en buffering"/>
    <m/>
    <x v="7"/>
    <x v="0"/>
    <x v="1"/>
    <n v="143"/>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0"/>
    <n v="4"/>
    <m/>
    <s v="H6120;H6430C;H9120;H91F0"/>
    <s v="H6120*;H6430C;H9120;H91F0"/>
    <n v="60"/>
    <n v="0.25"/>
    <n v="520000"/>
  </r>
  <r>
    <s v="VHR Areaal en buffering"/>
    <m/>
    <x v="8"/>
    <x v="0"/>
    <x v="1"/>
    <n v="143"/>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4"/>
    <n v="5"/>
    <m/>
    <s v="H6120;H6430C;H9120;H91F0"/>
    <s v="H6120*;H6430C;H9120;H91F0"/>
    <n v="75"/>
    <n v="0.25"/>
    <n v="650000"/>
  </r>
  <r>
    <s v="VHR Areaal en buffering"/>
    <m/>
    <x v="9"/>
    <x v="0"/>
    <x v="1"/>
    <n v="143"/>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70"/>
    <n v="10"/>
    <m/>
    <s v="H6120;H6430C;H9120;H91F0"/>
    <s v="H6120*;H6430C;H9120;H91F0"/>
    <n v="80"/>
    <n v="0.25"/>
    <n v="400000"/>
  </r>
  <r>
    <s v="Kwaliteitsverbetering in N2000"/>
    <m/>
    <x v="10"/>
    <x v="0"/>
    <x v="1"/>
    <n v="143"/>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
    <m/>
    <s v="H6120;H6430C;H9120;H91F0"/>
    <s v="H6120*;H6430C;H9120;H91F0"/>
    <n v="0"/>
    <n v="0.1"/>
    <n v="40000"/>
  </r>
  <r>
    <s v="Kwaliteitsverbetering in N2000"/>
    <m/>
    <x v="11"/>
    <x v="0"/>
    <x v="1"/>
    <n v="143"/>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46"/>
    <n v="10"/>
    <m/>
    <s v="H9120"/>
    <s v="H9120"/>
    <n v="0"/>
    <n v="0.1"/>
    <n v="40000"/>
  </r>
  <r>
    <s v="Onderzoekspakket"/>
    <m/>
    <x v="12"/>
    <x v="0"/>
    <x v="1"/>
    <n v="143"/>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20;H6430C;H9120;H91F0"/>
    <s v="H6120*;H6430C;H9120;H91F0"/>
    <n v="0"/>
    <n v="0.5"/>
    <n v="200000"/>
  </r>
  <r>
    <s v="Hydrologie"/>
    <m/>
    <x v="13"/>
    <x v="0"/>
    <x v="2"/>
    <n v="145"/>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22"/>
    <m/>
    <s v="H3130;H3160;H4010A;H7110B;H7150;H91E0C;H91F0;LG04;LG03;LG06;L3130"/>
    <s v="H3130;H3160;H4010A;H7110B*;H7150;H91E0C*;H91F0;H3130"/>
    <n v="176"/>
    <m/>
    <n v="880000"/>
  </r>
  <r>
    <s v="Hydrologie"/>
    <m/>
    <x v="14"/>
    <x v="0"/>
    <x v="2"/>
    <n v="145"/>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25"/>
    <m/>
    <s v="H3130;H3160;H4010A;H7110B;H7150;H91E0C;H91F0;LG04;LG03;LG06;L3130"/>
    <s v="H3130;H3160;H4010A;H7110B*;H7150;H91E0C*;H91F0;H3130"/>
    <n v="200"/>
    <m/>
    <n v="1000000"/>
  </r>
  <r>
    <s v="VHR Areaal en buffering"/>
    <m/>
    <x v="15"/>
    <x v="0"/>
    <x v="2"/>
    <n v="145"/>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519"/>
    <n v="25"/>
    <s v="20-50"/>
    <s v="H3130;H3160;H4010A;H7110B;H7150;H91E0C;H91F0;H2310;H2330;H4030;H6120;H6430C;H9120;H91D0;H9190;Lg04;Lg03;Lg06;L3130;Lg06;Lg09;Lg10;Lg13;Lg14;"/>
    <s v="H3130;H3160;H4010A;H7110B*;H7150;H91E0C*;H91F0;H2310;H2330;H4030;H6120*;H6430C;H9120;H91D0*;H9190;H3130"/>
    <n v="375"/>
    <n v="0.05"/>
    <n v="3250000"/>
  </r>
  <r>
    <s v="VHR Areaal en buffering"/>
    <m/>
    <x v="16"/>
    <x v="0"/>
    <x v="2"/>
    <n v="145"/>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27"/>
    <n v="30"/>
    <s v="25-60"/>
    <s v="H3130;H3160;H4010A;H7110B;H7150;H91E0C;H91F0;H2310;H2330;H4030;H6120;H6430C;H9120;H91D0;H9190;Lg04;Lg03;Lg06;L3130;Lg06;Lg09;Lg10;Lg13;Lg14;"/>
    <s v="H3130;H3160;H4010A;H7110B*;H7150;H91E0C*;H91F0;H2310;H2330;H4030;H6120*;H6430C;H9120;H91D0*;H9190;H3130"/>
    <n v="450"/>
    <n v="0.3"/>
    <n v="3900000"/>
  </r>
  <r>
    <s v="VHR Areaal en buffering"/>
    <m/>
    <x v="17"/>
    <x v="0"/>
    <x v="2"/>
    <n v="145"/>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519"/>
    <n v="20"/>
    <s v="20-50"/>
    <s v="H3130;H3160;H4010A;H7110B;H7150;H91E0C;H91F0;H2310;H2330;H4030;H6120;H6430C;H9120;H91D0;H9190;Lg04;Lg03;Lg06;L3130;Lg06;Lg09;Lg10;Lg13;Lg14;"/>
    <s v="H3130;H3160;H4010A;H7110B*;H7150;H91E0C*;H91F0;H2310;H2330;H4030;H6120*;H6430C;H9120;H91D0*;H9190;H3130"/>
    <n v="160"/>
    <n v="0.25"/>
    <n v="800000"/>
  </r>
  <r>
    <s v="Kwaliteitsverbetering in N2000"/>
    <m/>
    <x v="18"/>
    <x v="0"/>
    <x v="2"/>
    <n v="145"/>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20"/>
    <s v="100-300"/>
    <s v="H3130;H3160;H4010A;H7110B;H7150;H91E0C;H91F0;H2310;H2330;H4030;H6120;H6430C;H9120;H91D0;H9190;Lg04;Lg03;Lg06;L3130;Lg06;Lg09;Lg10;Lg13;Lg14;"/>
    <s v="H3130;H3160;H4010A;H7110B*;H7150;H91E0C*;H91F0;H2310;H2330;H4030;H6120*;H6430C;H9120;H91D0*;H9190;H3130"/>
    <n v="0"/>
    <n v="0.1"/>
    <n v="2400000"/>
  </r>
  <r>
    <s v="Kwaliteitsverbetering in N2000"/>
    <m/>
    <x v="19"/>
    <x v="0"/>
    <x v="2"/>
    <n v="145"/>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3181"/>
    <n v="459"/>
    <s v="250-600"/>
    <s v="H91E0C;H91F0;H9120;H91D0;H9190;Lg13;Lg14;"/>
    <s v="H91E0C*;H91F0;H9120;H91D0*;H9190"/>
    <n v="0"/>
    <n v="0.1"/>
    <n v="1836000"/>
  </r>
  <r>
    <s v="Kwaliteitsverbetering in N2000"/>
    <m/>
    <x v="20"/>
    <x v="0"/>
    <x v="2"/>
    <n v="145"/>
    <s v="K3"/>
    <s v="Intensivering beheer"/>
    <s v="Anders "/>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3130;H3160;H4010A;H7110B;H7150;H2310;H2330;H4030;H6120"/>
    <s v="H3130;H3160;H4010A;H7110B*;H7150;H2310;H2330;H4030;H6120*"/>
    <n v="0"/>
    <m/>
    <n v="400000"/>
  </r>
  <r>
    <s v="Onderzoekspakket"/>
    <m/>
    <x v="21"/>
    <x v="0"/>
    <x v="2"/>
    <n v="145"/>
    <s v="O1"/>
    <s v="Onderzoek"/>
    <s v="Anders "/>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30;H3160;H4010A;H7110B;H7150;H91E0C;H91F0;H2310;H2330;H4030;H6120;H6430C;H9120;H91D0;H9190;Lg04;Lg03;Lg06;L3130;Lg06;Lg09;Lg10;Lg13;Lg14;"/>
    <s v="H3130;H3160;H4010A;H7110B*;H7150;H91E0C*;H91F0;H2310;H2330;H4030;H6120*;H6430C;H9120;H91D0*;H9190;H3130"/>
    <n v="0"/>
    <n v="0.5"/>
    <n v="400000"/>
  </r>
  <r>
    <s v="VHR Areaal en buffering"/>
    <m/>
    <x v="22"/>
    <x v="0"/>
    <x v="3"/>
    <n v="144"/>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5"/>
    <n v="1"/>
    <s v="0-5"/>
    <s v="H2310;H2330;H3130;H5130;H91D0"/>
    <s v="H2310;H2330;H3130;H5130;H91D0*"/>
    <n v="15"/>
    <n v="0.05"/>
    <n v="130000"/>
  </r>
  <r>
    <s v="VHR Areaal en buffering"/>
    <m/>
    <x v="23"/>
    <x v="0"/>
    <x v="3"/>
    <n v="144"/>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15"/>
    <n v="5"/>
    <s v="0-5"/>
    <s v="H2310;H2330;H3130;H5130;H91D0"/>
    <s v="H2310;H2330;H3130;H5130;H91D0*"/>
    <n v="40"/>
    <n v="0.3"/>
    <n v="200000"/>
  </r>
  <r>
    <s v="Kwaliteitsverbetering in N2000"/>
    <m/>
    <x v="24"/>
    <x v="0"/>
    <x v="3"/>
    <n v="144"/>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8"/>
    <s v="0-20"/>
    <s v="H2310;H2330;H3130;H5130;H91D0"/>
    <s v="H2310;H2330;H3130;H5130;H91D0*"/>
    <n v="0"/>
    <n v="0.1"/>
    <n v="160000"/>
  </r>
  <r>
    <s v="Kwaliteitsverbetering in N2000"/>
    <m/>
    <x v="25"/>
    <x v="0"/>
    <x v="3"/>
    <n v="144"/>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96"/>
    <n v="30"/>
    <s v="0-50"/>
    <s v="H5130"/>
    <s v="H5130"/>
    <n v="0"/>
    <n v="0.15"/>
    <n v="120000"/>
  </r>
  <r>
    <s v="Kwaliteitsverbetering in N2000"/>
    <m/>
    <x v="26"/>
    <x v="0"/>
    <x v="3"/>
    <n v="144"/>
    <s v="K3"/>
    <s v="Intensivering beheer"/>
    <s v="Anders "/>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10"/>
    <m/>
    <s v="H2310;H2330;H3130;H5130"/>
    <s v="H2310;H2330;H3130;H5130"/>
    <n v="0"/>
    <m/>
    <n v="80000"/>
  </r>
  <r>
    <s v="Onderzoekspakket"/>
    <m/>
    <x v="27"/>
    <x v="0"/>
    <x v="3"/>
    <n v="144"/>
    <s v="O1"/>
    <s v="Onderzoek"/>
    <s v="Anders "/>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2310;H2330;H3130;H5130;H91D0"/>
    <s v="H2310;H2330;H3130;H5130;H91D0*"/>
    <n v="0"/>
    <n v="0.5"/>
    <n v="150000"/>
  </r>
  <r>
    <s v="Hydrologie"/>
    <m/>
    <x v="28"/>
    <x v="0"/>
    <x v="4"/>
    <n v="139"/>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80"/>
    <m/>
    <s v="H7110A;H7120ah"/>
    <s v="H7110A*;H7120"/>
    <n v="640"/>
    <m/>
    <n v="3200000"/>
  </r>
  <r>
    <s v="VHR Areaal en buffering"/>
    <m/>
    <x v="29"/>
    <x v="0"/>
    <x v="4"/>
    <n v="139"/>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50"/>
    <n v="10"/>
    <s v="5-15"/>
    <s v="H7110A;H7120ah;H4030"/>
    <s v="H7110A*;H7120;H4030"/>
    <n v="150"/>
    <n v="0.05"/>
    <n v="1300000"/>
  </r>
  <r>
    <s v="VHR Areaal en buffering"/>
    <m/>
    <x v="30"/>
    <x v="0"/>
    <x v="4"/>
    <n v="139"/>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2"/>
    <n v="1"/>
    <s v="0-2"/>
    <s v="H7110A;H7120ah;H4030"/>
    <s v="H7110A*;H7120;H4030"/>
    <n v="15"/>
    <n v="0.5"/>
    <n v="130000"/>
  </r>
  <r>
    <s v="VHR Areaal en buffering"/>
    <m/>
    <x v="31"/>
    <x v="0"/>
    <x v="4"/>
    <n v="139"/>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150"/>
    <n v="10"/>
    <s v="5-15"/>
    <s v="H7110A;H7120ah;H4030"/>
    <s v="H7110A*;H7120;H4030"/>
    <n v="80"/>
    <n v="0.05"/>
    <n v="400000"/>
  </r>
  <r>
    <s v="Kwaliteitsverbetering in N2000"/>
    <m/>
    <x v="32"/>
    <x v="0"/>
    <x v="4"/>
    <n v="139"/>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55"/>
    <s v="50-200"/>
    <s v="H7110A;H7120ah;H4030"/>
    <s v="H7110A*;H7120;H4030"/>
    <n v="0"/>
    <n v="0.1"/>
    <n v="1100000"/>
  </r>
  <r>
    <s v="Kwaliteitsverbetering in N2000"/>
    <m/>
    <x v="33"/>
    <x v="0"/>
    <x v="4"/>
    <n v="139"/>
    <s v="K3"/>
    <s v="Intensivering beheer"/>
    <s v="Anders"/>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7110A;H7120ah;H4030"/>
    <s v="H7110A*;H7120;H4030"/>
    <n v="0"/>
    <m/>
    <n v="400000"/>
  </r>
  <r>
    <s v="Onderzoekspakket"/>
    <m/>
    <x v="34"/>
    <x v="0"/>
    <x v="4"/>
    <n v="139"/>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110A;H7120ah;H4030"/>
    <s v="H7110A*;H7120;H4030"/>
    <n v="0"/>
    <n v="0.5"/>
    <n v="200000"/>
  </r>
  <r>
    <s v="Verbindingen en connectiviteit"/>
    <m/>
    <x v="35"/>
    <x v="0"/>
    <x v="4"/>
    <n v="139"/>
    <s v="V1"/>
    <s v="Connectiviteit"/>
    <m/>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7110A;H7120ah;H4030"/>
    <s v="H7110A*;H7120;H4030"/>
    <n v="40"/>
    <m/>
    <n v="650000"/>
  </r>
  <r>
    <s v="Hydrologie"/>
    <m/>
    <x v="36"/>
    <x v="0"/>
    <x v="5"/>
    <n v="140"/>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80"/>
    <m/>
    <s v="H7120ah"/>
    <s v="H7120"/>
    <n v="640"/>
    <m/>
    <n v="3200000"/>
  </r>
  <r>
    <s v="VHR Areaal en buffering"/>
    <m/>
    <x v="37"/>
    <x v="0"/>
    <x v="5"/>
    <n v="140"/>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31"/>
    <n v="10"/>
    <s v="5-15"/>
    <s v="H7120ah;H4030"/>
    <s v="H7120;H4030"/>
    <n v="150"/>
    <n v="0.05"/>
    <n v="1300000"/>
  </r>
  <r>
    <s v="VHR Areaal en buffering"/>
    <m/>
    <x v="38"/>
    <x v="0"/>
    <x v="5"/>
    <n v="140"/>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6"/>
    <n v="2"/>
    <s v="0-2"/>
    <s v="H7120ah;H4030"/>
    <s v="H7120;H4030"/>
    <n v="30"/>
    <n v="0.3"/>
    <n v="260000"/>
  </r>
  <r>
    <s v="VHR Areaal en buffering"/>
    <m/>
    <x v="39"/>
    <x v="0"/>
    <x v="5"/>
    <n v="140"/>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131"/>
    <n v="10"/>
    <s v="5-15"/>
    <s v="H7120ah;H4030"/>
    <s v="H7120;H4030"/>
    <n v="80"/>
    <n v="0.05"/>
    <n v="400000"/>
  </r>
  <r>
    <s v="Kwaliteitsverbetering in N2000"/>
    <m/>
    <x v="40"/>
    <x v="0"/>
    <x v="5"/>
    <n v="140"/>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40"/>
    <s v="20-100"/>
    <s v="H7120ah;H4030"/>
    <s v="H7120;H4030"/>
    <n v="0"/>
    <n v="0.1"/>
    <n v="800000"/>
  </r>
  <r>
    <s v="Kwaliteitsverbetering in N2000"/>
    <m/>
    <x v="41"/>
    <x v="0"/>
    <x v="5"/>
    <n v="140"/>
    <s v="K3"/>
    <s v="Intensivering beheer"/>
    <s v="Anders"/>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7120ah;H4030"/>
    <s v="H7120;H4030"/>
    <n v="0"/>
    <m/>
    <n v="400000"/>
  </r>
  <r>
    <s v="Onderzoekspakket"/>
    <m/>
    <x v="42"/>
    <x v="0"/>
    <x v="5"/>
    <n v="140"/>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120ah;H4030"/>
    <s v="H7120;H4030"/>
    <n v="0"/>
    <n v="0.5"/>
    <n v="200000"/>
  </r>
  <r>
    <s v="Overig "/>
    <m/>
    <x v="43"/>
    <x v="0"/>
    <x v="5"/>
    <n v="140"/>
    <s v="R1"/>
    <s v="Overige drukfactoren"/>
    <s v="Anders"/>
    <s v="Aanpak overige locale drukfactoren (bv Recreatiedruk, eutrofiering door ganzen) "/>
    <s v="div. bv recreatiedruk"/>
    <s v="Andere drukfactoren"/>
    <s v="Inrichting - Eenvoudig"/>
    <s v="Binnen NNN en Natura 2000"/>
    <s v="6.1 Instandhoudingsmaatregel"/>
    <s v="Ja"/>
    <s v="Nee"/>
    <s v="Programma Natuur"/>
    <s v="SPUK PN fase 2"/>
    <s v="Hectaren"/>
    <n v="500000"/>
    <n v="500000"/>
    <n v="500000"/>
    <n v="5"/>
    <m/>
    <n v="5"/>
    <n v="5"/>
    <n v="100000"/>
    <n v="0"/>
    <n v="0"/>
    <m/>
    <m/>
    <n v="1"/>
    <m/>
    <s v="H7120ah;H4030"/>
    <s v="H7120;H4030"/>
    <n v="0"/>
    <n v="1"/>
    <n v="100000"/>
  </r>
  <r>
    <s v="Hydrologie"/>
    <m/>
    <x v="44"/>
    <x v="0"/>
    <x v="6"/>
    <n v="147"/>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10"/>
    <s v="15-30"/>
    <s v="H9160A;H91E0C"/>
    <s v="H9160A;H91E0C*"/>
    <n v="80"/>
    <n v="0.1"/>
    <n v="400000"/>
  </r>
  <r>
    <s v="VHR Areaal en buffering"/>
    <m/>
    <x v="45"/>
    <x v="0"/>
    <x v="6"/>
    <n v="147"/>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56"/>
    <n v="3"/>
    <s v="2-10"/>
    <s v="H6410;H9120;H9160A;H9190;H91E0C"/>
    <s v="H6410;H9120;H9160A;H9190;H91E0C*"/>
    <n v="45"/>
    <n v="0.15"/>
    <n v="390000"/>
  </r>
  <r>
    <s v="VHR Areaal en buffering"/>
    <m/>
    <x v="46"/>
    <x v="0"/>
    <x v="6"/>
    <n v="147"/>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26"/>
    <n v="9"/>
    <s v="2-10"/>
    <s v="H6410;H9120;H9160A;H9190;H91E0C"/>
    <s v="H6410;H9120;H9160A;H9190;H91E0C*"/>
    <n v="135"/>
    <n v="0.3"/>
    <n v="1170000"/>
  </r>
  <r>
    <s v="VHR Areaal en buffering"/>
    <m/>
    <x v="47"/>
    <x v="0"/>
    <x v="6"/>
    <n v="147"/>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56"/>
    <n v="10"/>
    <s v="2-10"/>
    <s v="H6410;H9120;H9160A;H9190;H91E0C"/>
    <s v="H6410;H9120;H9160A;H9190;H91E0C*"/>
    <n v="80"/>
    <n v="0.15"/>
    <n v="400000"/>
  </r>
  <r>
    <s v="Kwaliteitsverbetering in N2000"/>
    <m/>
    <x v="48"/>
    <x v="0"/>
    <x v="6"/>
    <n v="147"/>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0"/>
    <s v="0-30"/>
    <s v="H6410;H9120;H9160A;H9190;H91E0C"/>
    <s v="H6410;H9120;H9160A;H9190;H91E0C*"/>
    <n v="0"/>
    <n v="0.6"/>
    <n v="400000"/>
  </r>
  <r>
    <s v="Kwaliteitsverbetering in N2000"/>
    <m/>
    <x v="49"/>
    <x v="0"/>
    <x v="6"/>
    <n v="147"/>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241"/>
    <n v="30"/>
    <s v="0-100"/>
    <s v="H9120;H9160A;H9190;H91E0C"/>
    <s v="H9120;H9160A;H9190;H91E0C*"/>
    <n v="0"/>
    <n v="0.6"/>
    <n v="120000"/>
  </r>
  <r>
    <s v="Onderzoekspakket"/>
    <m/>
    <x v="50"/>
    <x v="0"/>
    <x v="6"/>
    <n v="147"/>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410;H9120;H9160A;H9190;H91E0C"/>
    <s v="H6410;H9120;H9160A;H9190;H91E0C*"/>
    <n v="0"/>
    <n v="0.5"/>
    <n v="250000"/>
  </r>
  <r>
    <s v="VHR Areaal en buffering"/>
    <m/>
    <x v="51"/>
    <x v="0"/>
    <x v="7"/>
    <n v="148"/>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65"/>
    <n v="4"/>
    <s v="2-10"/>
    <s v="H6120;H91E0C;H9120"/>
    <s v="H6120*;H91E0C*;H9120"/>
    <n v="60"/>
    <n v="0.05"/>
    <n v="520000"/>
  </r>
  <r>
    <s v="VHR Areaal en buffering"/>
    <m/>
    <x v="52"/>
    <x v="0"/>
    <x v="7"/>
    <n v="148"/>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21"/>
    <n v="6"/>
    <s v="5-10"/>
    <s v="H6120;H91E0C;H9120"/>
    <s v="H6120*;H91E0C*;H9120"/>
    <n v="90"/>
    <n v="0.3"/>
    <n v="780000"/>
  </r>
  <r>
    <s v="VHR Areaal en buffering"/>
    <m/>
    <x v="53"/>
    <x v="0"/>
    <x v="7"/>
    <n v="148"/>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65"/>
    <n v="5"/>
    <s v="2-10"/>
    <s v="H6120;H91E0C;H9120"/>
    <s v="H6120*;H91E0C*;H9120"/>
    <n v="40"/>
    <n v="0.05"/>
    <n v="200000"/>
  </r>
  <r>
    <s v="Kwaliteitsverbetering in N2000"/>
    <m/>
    <x v="54"/>
    <x v="0"/>
    <x v="7"/>
    <n v="148"/>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4"/>
    <s v="0-20"/>
    <s v="H6120;H91E0C;H9120"/>
    <s v="H6120*;H91E0C*;H9120"/>
    <n v="0"/>
    <n v="0.1"/>
    <n v="80000"/>
  </r>
  <r>
    <s v="Kwaliteitsverbetering in N2000"/>
    <m/>
    <x v="55"/>
    <x v="0"/>
    <x v="7"/>
    <n v="148"/>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6"/>
    <n v="2"/>
    <s v="0-50"/>
    <s v="H9120"/>
    <s v="H9120"/>
    <n v="0"/>
    <n v="0.15"/>
    <n v="8000"/>
  </r>
  <r>
    <s v="Onderzoekspakket"/>
    <m/>
    <x v="56"/>
    <x v="0"/>
    <x v="7"/>
    <n v="148"/>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20;H91E0C;H9120"/>
    <s v="H6120*;H91E0C*;H9120"/>
    <n v="0"/>
    <n v="0.5"/>
    <n v="250000"/>
  </r>
  <r>
    <s v="VHR Areaal en buffering"/>
    <m/>
    <x v="57"/>
    <x v="0"/>
    <x v="8"/>
    <n v="149"/>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5"/>
    <n v="4"/>
    <s v="2-10"/>
    <s v="H3130;H3160;H4010A;H4030;H7110B;H7150;H9120;H91D0;H91E0C"/>
    <s v="H3130;H3160;H4010A;H4030;H7110B*;H7150;H9120;H91D0*;H91E0C*"/>
    <n v="60"/>
    <n v="0.15"/>
    <n v="520000"/>
  </r>
  <r>
    <s v="VHR Areaal en buffering"/>
    <m/>
    <x v="58"/>
    <x v="0"/>
    <x v="8"/>
    <n v="149"/>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47"/>
    <n v="15"/>
    <s v="10-20"/>
    <s v="H3130;H3160;H4010A;H4030;H7110B;H7150;H9120;H91D0;H91E0C"/>
    <s v="H3130;H3160;H4010A;H4030;H7110B*;H7150;H9120;H91D0*;H91E0C*"/>
    <n v="225"/>
    <n v="0.25"/>
    <n v="1950000"/>
  </r>
  <r>
    <s v="VHR Areaal en buffering"/>
    <m/>
    <x v="59"/>
    <x v="0"/>
    <x v="8"/>
    <n v="149"/>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75"/>
    <n v="10"/>
    <s v="2-10"/>
    <s v="H3130;H3160;H4010A;H4030;H7110B;H7150;H9120;H91D0;H91E0C"/>
    <s v="H3130;H3160;H4010A;H4030;H7110B*;H7150;H9120;H91D0*;H91E0C*"/>
    <n v="80"/>
    <n v="0.15"/>
    <n v="400000"/>
  </r>
  <r>
    <s v="Kwaliteitsverbetering in N2000"/>
    <m/>
    <x v="60"/>
    <x v="0"/>
    <x v="8"/>
    <n v="149"/>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40"/>
    <s v="20-200"/>
    <s v="H3130;H3160;H4010A;H4030;H7110B;H7150;H9120;H91D0;H91E0C"/>
    <s v="H3130;H3160;H4010A;H4030;H7110B*;H7150;H9120;H91D0*;H91E0C*"/>
    <n v="0"/>
    <n v="0.1"/>
    <n v="800000"/>
  </r>
  <r>
    <s v="Kwaliteitsverbetering in N2000"/>
    <m/>
    <x v="61"/>
    <x v="0"/>
    <x v="8"/>
    <n v="149"/>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198"/>
    <n v="150"/>
    <s v="0-300"/>
    <s v="H9120;H91D0;H91E0C"/>
    <s v="H9120;H91D0*;H91E0C*"/>
    <n v="0"/>
    <n v="0.15"/>
    <n v="600000"/>
  </r>
  <r>
    <s v="Kwaliteitsverbetering in N2000"/>
    <m/>
    <x v="62"/>
    <x v="0"/>
    <x v="8"/>
    <n v="149"/>
    <s v="K3"/>
    <s v="Intensivering beheer"/>
    <s v="Anders"/>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4010A;H4030;H7110B;"/>
    <s v="H4010A;H4030;H7110B*"/>
    <n v="0"/>
    <m/>
    <n v="400000"/>
  </r>
  <r>
    <s v="Onderzoekspakket"/>
    <m/>
    <x v="63"/>
    <x v="0"/>
    <x v="8"/>
    <n v="149"/>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30;H3160;H4010A;H4030;H7110B;H7150;H9120;H91D0;H91E0C"/>
    <s v="H3130;H3160;H4010A;H4030;H7110B*;H7150;H9120;H91D0*;H91E0C*"/>
    <n v="0"/>
    <n v="0.5"/>
    <n v="350000"/>
  </r>
  <r>
    <s v="Overig "/>
    <m/>
    <x v="64"/>
    <x v="0"/>
    <x v="8"/>
    <n v="149"/>
    <s v="R1"/>
    <s v="Overige drukfactoren"/>
    <s v="Anders "/>
    <s v="Aanpak overige locale drukfactoren (bv Recreatiedruk, eutrofiering door ganzen) "/>
    <s v="div. bv recreatiedruk"/>
    <s v="Andere drukfactoren"/>
    <s v="Inrichting - Eenvoudig"/>
    <s v="Binnen NNN en Natura 2000"/>
    <s v="6.1 Instandhoudingsmaatregel"/>
    <s v="Ja"/>
    <s v="Nee"/>
    <s v="Programma Natuur"/>
    <s v="SPUK PN fase 2"/>
    <s v="Hectaren"/>
    <n v="500000"/>
    <n v="500000"/>
    <n v="500000"/>
    <n v="5"/>
    <m/>
    <n v="5"/>
    <n v="5"/>
    <n v="100000"/>
    <n v="0"/>
    <n v="0"/>
    <m/>
    <m/>
    <n v="1"/>
    <m/>
    <s v="H3130;H3160;H4010A;H4030;H7110B;H7150;H9120;H91D0;H91E0C"/>
    <s v="H3130;H3160;H4010A;H4030;H7110B*;H7150;H9120;H91D0*;H91E0C*"/>
    <n v="0"/>
    <m/>
    <n v="100000"/>
  </r>
  <r>
    <s v="Hydrologie"/>
    <m/>
    <x v="65"/>
    <x v="0"/>
    <x v="9"/>
    <n v="150"/>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10"/>
    <m/>
    <s v="H91D0;H91E0C"/>
    <s v="H91D0*;H91E0C*"/>
    <n v="80"/>
    <n v="0.3"/>
    <n v="400000"/>
  </r>
  <r>
    <s v="Hydrologie"/>
    <m/>
    <x v="66"/>
    <x v="0"/>
    <x v="9"/>
    <n v="150"/>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10"/>
    <m/>
    <s v="H91D0;H91E0C"/>
    <s v="H91D0*;H91E0C*"/>
    <n v="80"/>
    <n v="0.3"/>
    <n v="400000"/>
  </r>
  <r>
    <s v="VHR Areaal en buffering"/>
    <m/>
    <x v="67"/>
    <x v="0"/>
    <x v="9"/>
    <n v="150"/>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317"/>
    <n v="12"/>
    <s v="10-30"/>
    <s v="H91D0;H91E0C;H6510A;L6510A;H9120"/>
    <s v="H91D0*;H91E0C*;H6510A;H9120"/>
    <n v="180"/>
    <n v="0.15"/>
    <n v="1560000"/>
  </r>
  <r>
    <s v="VHR Areaal en buffering"/>
    <m/>
    <x v="68"/>
    <x v="0"/>
    <x v="9"/>
    <n v="150"/>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48"/>
    <n v="12"/>
    <s v="10-20"/>
    <s v="H91D0;H91E0C;H6510A;L6510A;H9120"/>
    <s v="H91D0*;H91E0C*;H6510A;H9120"/>
    <n v="180"/>
    <n v="0.3"/>
    <n v="1560000"/>
  </r>
  <r>
    <s v="VHR Areaal en buffering"/>
    <m/>
    <x v="69"/>
    <x v="0"/>
    <x v="9"/>
    <n v="150"/>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317"/>
    <n v="20"/>
    <s v="10-30"/>
    <s v="H91D0;H91E0C;H6510A;L6510A;H9120"/>
    <s v="H91D0*;H91E0C*;H6510A;H9120"/>
    <n v="160"/>
    <n v="0.15"/>
    <n v="800000"/>
  </r>
  <r>
    <s v="Kwaliteitsverbetering in N2000"/>
    <m/>
    <x v="70"/>
    <x v="0"/>
    <x v="9"/>
    <n v="150"/>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0"/>
    <n v="18537"/>
    <s v="H91D0;H91E0C;H6510A;L6510A;H9120"/>
    <s v="H91D0*;H91E0C*;H6510A;H9120"/>
    <n v="0"/>
    <n v="0.15"/>
    <n v="400000"/>
  </r>
  <r>
    <s v="Kwaliteitsverbetering in N2000"/>
    <m/>
    <x v="71"/>
    <x v="0"/>
    <x v="9"/>
    <n v="150"/>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78"/>
    <n v="10"/>
    <s v="0-20"/>
    <s v="H9120"/>
    <s v="H9120"/>
    <n v="0"/>
    <n v="0.15"/>
    <n v="40000"/>
  </r>
  <r>
    <s v="Onderzoekspakket"/>
    <m/>
    <x v="72"/>
    <x v="0"/>
    <x v="9"/>
    <n v="150"/>
    <s v="O1"/>
    <s v="Onderzoek"/>
    <m/>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91D0;H91E0C;H6510A;L6510A;H9120"/>
    <s v="H91D0*;H91E0C*;H6510A;H9120"/>
    <n v="0"/>
    <n v="0.5"/>
    <n v="250000"/>
  </r>
  <r>
    <s v="Hydrologie"/>
    <m/>
    <x v="73"/>
    <x v="0"/>
    <x v="10"/>
    <n v="146"/>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10"/>
    <m/>
    <s v="H3110;H3130;H3140hz"/>
    <s v="H3110;H3130;H3140"/>
    <n v="80"/>
    <m/>
    <n v="400000"/>
  </r>
  <r>
    <s v="Hydrologie"/>
    <m/>
    <x v="74"/>
    <x v="0"/>
    <x v="10"/>
    <n v="146"/>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50"/>
    <m/>
    <s v="H3110;H3130;H3140hz"/>
    <s v="H3110;H3130;H3140"/>
    <n v="400"/>
    <m/>
    <n v="2000000"/>
  </r>
  <r>
    <s v="VHR Areaal en buffering"/>
    <m/>
    <x v="75"/>
    <x v="0"/>
    <x v="10"/>
    <n v="146"/>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81"/>
    <n v="4"/>
    <s v="2-10"/>
    <s v="H3110;H3130;H3140hz"/>
    <s v="H3110;H3130;H3140"/>
    <n v="60"/>
    <n v="0.15"/>
    <n v="520000"/>
  </r>
  <r>
    <s v="VHR Areaal en buffering"/>
    <m/>
    <x v="76"/>
    <x v="0"/>
    <x v="10"/>
    <n v="146"/>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
    <n v="1"/>
    <s v="0-1"/>
    <s v="H3110;H3130;H3140hz"/>
    <s v="H3110;H3130;H3140"/>
    <n v="15"/>
    <n v="0.5"/>
    <n v="130000"/>
  </r>
  <r>
    <s v="VHR Areaal en buffering"/>
    <m/>
    <x v="77"/>
    <x v="0"/>
    <x v="10"/>
    <n v="146"/>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81"/>
    <n v="15"/>
    <s v="2-10"/>
    <s v="H3110;H3130;H3140hz"/>
    <s v="H3110;H3130;H3140"/>
    <n v="120"/>
    <n v="0.15"/>
    <n v="600000"/>
  </r>
  <r>
    <s v="Kwaliteitsverbetering in N2000"/>
    <m/>
    <x v="78"/>
    <x v="0"/>
    <x v="10"/>
    <n v="146"/>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5"/>
    <s v="0-20"/>
    <s v="H3110;H3130;H3140hz"/>
    <s v="H3110;H3130;H3140"/>
    <n v="0"/>
    <n v="0.15"/>
    <n v="100000"/>
  </r>
  <r>
    <s v="Onderzoekspakket"/>
    <m/>
    <x v="79"/>
    <x v="0"/>
    <x v="10"/>
    <n v="146"/>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10;H3130;H3140hz"/>
    <s v="H3110;H3130;H3140"/>
    <n v="0"/>
    <n v="0.5"/>
    <n v="200000"/>
  </r>
  <r>
    <s v="Hydrologie"/>
    <m/>
    <x v="80"/>
    <x v="0"/>
    <x v="11"/>
    <n v="138"/>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20"/>
    <s v="0-20"/>
    <s v="H4010A;H7150;H91D0;H3130;H6410"/>
    <s v="H4010A;H7150;H91D0*;H3130;H6410"/>
    <n v="160"/>
    <n v="0.3"/>
    <n v="800000"/>
  </r>
  <r>
    <s v="Hydrologie"/>
    <m/>
    <x v="81"/>
    <x v="0"/>
    <x v="11"/>
    <n v="138"/>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20"/>
    <s v="25-75"/>
    <s v="H4010A;H7150;H91D0;H3130;H6410"/>
    <s v="H4010A;H7150;H91D0*;H3130;H6410"/>
    <n v="160"/>
    <n v="0.3"/>
    <n v="800000"/>
  </r>
  <r>
    <s v="VHR Areaal en buffering"/>
    <m/>
    <x v="82"/>
    <x v="0"/>
    <x v="11"/>
    <n v="138"/>
    <s v="A1"/>
    <s v="Areaaluitbreiding buiten NNN"/>
    <s v="Anders"/>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219"/>
    <n v="15"/>
    <s v="10-30"/>
    <s v="H3130;H3150;H4010A;H4030;H6410;H7150;H9120;H91D0;L4030;Lg09;Lg10;Lg13;Lg14"/>
    <s v="H3130;H4010A;H4030;H6410;H7150;H9120;H91D0*;H4030"/>
    <n v="225"/>
    <n v="0.05"/>
    <n v="1950000"/>
  </r>
  <r>
    <s v="VHR Areaal en buffering"/>
    <m/>
    <x v="83"/>
    <x v="0"/>
    <x v="11"/>
    <n v="138"/>
    <s v="A2"/>
    <s v="Areaaluitbreiding binnen NNN"/>
    <s v="Anders"/>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9"/>
    <n v="10"/>
    <s v="5-20"/>
    <s v="H3130;H3150;H4010A;H4030;H6410;H7150;H9120;H91D0;L4030;Lg09;Lg10;Lg13;Lg14"/>
    <s v="H3130;H4010A;H4030;H6410;H7150;H9120;H91D0*;H4030"/>
    <n v="150"/>
    <n v="0.3"/>
    <n v="1300000"/>
  </r>
  <r>
    <s v="VHR Areaal en buffering"/>
    <m/>
    <x v="84"/>
    <x v="0"/>
    <x v="11"/>
    <n v="138"/>
    <s v="A3"/>
    <s v="Extensivering grondgebruik"/>
    <s v="Anders"/>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219"/>
    <n v="15"/>
    <s v="10-30"/>
    <s v="H3130;H3150;H4010A;H4030;H6410;H7150;H9120;H91D0;L4030;Lg09;Lg10;Lg13;Lg14"/>
    <s v="H3130;H4010A;H4030;H6410;H7150;H9120;H91D0*;H4030"/>
    <n v="120"/>
    <n v="0.05"/>
    <n v="600000"/>
  </r>
  <r>
    <s v="Kwaliteitsverbetering in N2000"/>
    <m/>
    <x v="85"/>
    <x v="0"/>
    <x v="11"/>
    <n v="138"/>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75"/>
    <s v="50-300"/>
    <s v="H3130;H3150;H4010A;H4030;H6410;H7150;H7210;H9120;H91D0;L4030;Lg09;Lg10;Lg13;Lg14"/>
    <s v="H3130;H4010A;H4030;H6410;H7150;H7210*;H9120;H91D0*;H4030"/>
    <n v="0"/>
    <n v="0.15"/>
    <n v="1500000"/>
  </r>
  <r>
    <s v="Kwaliteitsverbetering in N2000"/>
    <m/>
    <x v="86"/>
    <x v="0"/>
    <x v="11"/>
    <n v="138"/>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2651"/>
    <n v="400"/>
    <s v="100-500"/>
    <s v="H9120;Lg13;Lg14"/>
    <s v="H9120"/>
    <n v="0"/>
    <n v="0.15"/>
    <n v="1600000"/>
  </r>
  <r>
    <s v="Onderzoekspakket"/>
    <m/>
    <x v="87"/>
    <x v="0"/>
    <x v="11"/>
    <n v="138"/>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30;H3150;H4010A;H4030;H6410;H7150;H7210;H9120;H91D0;L4030;Lg09;Lg10;Lg13;Lg14"/>
    <s v="H3130;H4010A;H4030;H6410;H7150;H7210*;H9120;H91D0*;H4030"/>
    <n v="0"/>
    <n v="0.5"/>
    <n v="250000"/>
  </r>
  <r>
    <s v="Verbindingen en connectiviteit"/>
    <m/>
    <x v="88"/>
    <x v="0"/>
    <x v="11"/>
    <n v="138"/>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7"/>
    <m/>
    <s v="H3130;H3150;H4010A;H4030;H6410;H7150;H7210;H9120;H91D0;L4030;Lg09;Lg10;Lg13;Lg14"/>
    <s v="H3130;H4010A;H4030;H6410;H7150;H7210*;H9120;H91D0*;H4030"/>
    <n v="56"/>
    <m/>
    <n v="910000"/>
  </r>
  <r>
    <s v="Hydrologie"/>
    <m/>
    <x v="89"/>
    <x v="0"/>
    <x v="12"/>
    <n v="153"/>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n v="800"/>
    <n v="75"/>
    <s v="75-125"/>
    <s v="H7220;H91E0C"/>
    <s v="H7220*;H91E0C*"/>
    <n v="600"/>
    <n v="0.1"/>
    <n v="3000000"/>
  </r>
  <r>
    <s v="Hydrologie"/>
    <m/>
    <x v="90"/>
    <x v="0"/>
    <x v="12"/>
    <n v="153"/>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5"/>
    <s v="2 stuks"/>
    <s v="H7220;H91E0C;H9120;H9160B"/>
    <s v="H7220*;H91E0C*;H9120;H9160B"/>
    <n v="40"/>
    <n v="0.5"/>
    <n v="150000"/>
  </r>
  <r>
    <s v="VHR Areaal en buffering"/>
    <m/>
    <x v="91"/>
    <x v="0"/>
    <x v="12"/>
    <n v="153"/>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46"/>
    <n v="3"/>
    <s v="2-10"/>
    <s v="H6439C;H6510A;H9120"/>
    <s v="H6430C;H6510A;H9120"/>
    <n v="45"/>
    <n v="0.1"/>
    <n v="390000"/>
  </r>
  <r>
    <s v="VHR Areaal en buffering"/>
    <m/>
    <x v="92"/>
    <x v="0"/>
    <x v="12"/>
    <n v="153"/>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2"/>
    <n v="1"/>
    <s v="0-2"/>
    <s v="H6439C;H6510A;H9120"/>
    <s v="H6430C;H6510A;H9120"/>
    <n v="15"/>
    <n v="0.5"/>
    <n v="130000"/>
  </r>
  <r>
    <s v="VHR Areaal en buffering"/>
    <m/>
    <x v="93"/>
    <x v="0"/>
    <x v="12"/>
    <n v="153"/>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46"/>
    <n v="5"/>
    <s v="2-10"/>
    <s v="H6439C;H6510A;H9120"/>
    <s v="H6430C;H6510A;H9120"/>
    <n v="40"/>
    <n v="0.1"/>
    <n v="200000"/>
  </r>
  <r>
    <s v="Kwaliteitsverbetering in N2000"/>
    <m/>
    <x v="94"/>
    <x v="0"/>
    <x v="12"/>
    <n v="153"/>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6"/>
    <s v="0-20"/>
    <s v="H6439C;H6510A;H9120;H7220;H9160B;H91E0C"/>
    <s v="H6430C;H6510A;H9120;H7220*;H9160B;H91E0C*"/>
    <n v="0"/>
    <n v="0.2"/>
    <n v="120000"/>
  </r>
  <r>
    <s v="Kwaliteitsverbetering in N2000"/>
    <m/>
    <x v="95"/>
    <x v="0"/>
    <x v="12"/>
    <n v="153"/>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m/>
    <s v="Binnen NNN en Natura 2000"/>
    <s v="6.1 Instandhoudingsmaatregel"/>
    <s v="Ja"/>
    <s v="Nee"/>
    <s v="Programma Natuur"/>
    <s v="SPUK PN fase 2"/>
    <s v="Hectaren"/>
    <n v="6000000"/>
    <n v="5368500"/>
    <n v="5368500"/>
    <n v="1342.125"/>
    <n v="1500"/>
    <n v="1342.125"/>
    <s v="1000-2000"/>
    <n v="4000"/>
    <n v="0"/>
    <n v="0"/>
    <n v="10438"/>
    <n v="91"/>
    <n v="10"/>
    <s v="0-20"/>
    <m/>
    <m/>
    <n v="0"/>
    <n v="0.1"/>
    <n v="40000"/>
  </r>
  <r>
    <s v="Onderzoekspakket"/>
    <m/>
    <x v="96"/>
    <x v="0"/>
    <x v="12"/>
    <n v="153"/>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439C;H6510A;H9120;H7220;H9160B;H91E0C"/>
    <s v="H6430C;H6510A;H9120;H7220*;H9160B;H91E0C*"/>
    <n v="0"/>
    <n v="0.5"/>
    <n v="250000"/>
  </r>
  <r>
    <s v="VHR Areaal en buffering"/>
    <m/>
    <x v="97"/>
    <x v="0"/>
    <x v="13"/>
    <n v="155"/>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1"/>
    <n v="1"/>
    <s v="0-5"/>
    <s v="H3160;H4010A;H4030;H630dka;H6230vka;H7110B;H7150;H9120;H91D0"/>
    <s v="H3160;H4010A;H4030;H6230*;H6230*;H7110B*;H7150;H9120;H91D0*"/>
    <n v="15"/>
    <n v="0.1"/>
    <n v="130000"/>
  </r>
  <r>
    <s v="VHR Areaal en buffering"/>
    <m/>
    <x v="98"/>
    <x v="0"/>
    <x v="13"/>
    <n v="155"/>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11"/>
    <n v="5"/>
    <s v="0-5"/>
    <s v="H3160;H4010A;H4030;H630dka;H6230vka;H7110B;H7150;H9120;H91D0"/>
    <s v="H3160;H4010A;H4030;H6230*;H6230*;H7110B*;H7150;H9120;H91D0*"/>
    <n v="40"/>
    <n v="0.1"/>
    <n v="200000"/>
  </r>
  <r>
    <s v="Kwaliteitsverbetering in N2000"/>
    <m/>
    <x v="99"/>
    <x v="0"/>
    <x v="13"/>
    <n v="155"/>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5"/>
    <s v="5-30"/>
    <s v="H3160;H4010A;H4030;H630dka;H6230vka;H7110B;H7150;H9120;H91D0"/>
    <s v="H3160;H4010A;H4030;H6230*;H6230*;H7110B*;H7150;H9120;H91D0*"/>
    <n v="0"/>
    <n v="0.2"/>
    <n v="300000"/>
  </r>
  <r>
    <s v="Kwaliteitsverbetering in N2000"/>
    <m/>
    <x v="100"/>
    <x v="0"/>
    <x v="13"/>
    <n v="155"/>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325"/>
    <n v="50"/>
    <s v="0-150"/>
    <s v="H9120"/>
    <s v="H9120"/>
    <n v="0"/>
    <n v="0.33"/>
    <n v="200000"/>
  </r>
  <r>
    <s v="Onderzoekspakket"/>
    <m/>
    <x v="101"/>
    <x v="0"/>
    <x v="13"/>
    <n v="155"/>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60;H4010A;H4030;H630dka;H6230vka;H7110B;H7150;H9120;H91D0"/>
    <s v="H3160;H4010A;H4030;H6230*;H6230*;H7110B*;H7150;H9120;H91D0*"/>
    <n v="0"/>
    <n v="0.5"/>
    <n v="0"/>
  </r>
  <r>
    <s v="Overig "/>
    <m/>
    <x v="102"/>
    <x v="0"/>
    <x v="13"/>
    <n v="155"/>
    <s v="R1"/>
    <s v="Overige drukfactoren"/>
    <m/>
    <s v="Aanpak overige locale drukfactoren (bv Recreatiedruk, eutrofiering door ganzen) "/>
    <s v="div. bv recreatiedruk"/>
    <s v="Andere drukfactoren"/>
    <s v="Inrichting - Eenvoudig"/>
    <s v="Binnen NNN en Natura 2000"/>
    <s v="6.1 Instandhoudingsmaatregel"/>
    <s v="Ja"/>
    <s v="Nee"/>
    <s v="Programma Natuur"/>
    <s v="SPUK PN fase 2"/>
    <s v="Hectaren"/>
    <n v="500000"/>
    <n v="500000"/>
    <n v="500000"/>
    <n v="5"/>
    <m/>
    <n v="5"/>
    <n v="5"/>
    <n v="100000"/>
    <n v="0"/>
    <n v="0"/>
    <m/>
    <m/>
    <n v="1"/>
    <m/>
    <s v="H3160;H4010A;H4030;H630dka;H6230vka;H7110B;H7150;H9120;H91D0"/>
    <s v="H3160;H4010A;H4030;H6230*;H6230*;H7110B*;H7150;H9120;H91D0*"/>
    <n v="0"/>
    <n v="1"/>
    <n v="100000"/>
  </r>
  <r>
    <s v="Hydrologie"/>
    <m/>
    <x v="103"/>
    <x v="0"/>
    <x v="14"/>
    <n v="154"/>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60"/>
    <m/>
    <s v="H7230;H91E0C"/>
    <s v="H7230;H91E0C*"/>
    <n v="480"/>
    <m/>
    <n v="2400000"/>
  </r>
  <r>
    <s v="Hydrologie"/>
    <m/>
    <x v="104"/>
    <x v="0"/>
    <x v="14"/>
    <n v="154"/>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5"/>
    <m/>
    <s v="H7230;H91E0C;H9160B;H9120"/>
    <s v="H7230;H91E0C*;H9160B;H9120"/>
    <n v="40"/>
    <n v="0.5"/>
    <n v="150000"/>
  </r>
  <r>
    <s v="VHR Areaal en buffering"/>
    <m/>
    <x v="105"/>
    <x v="0"/>
    <x v="14"/>
    <n v="154"/>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1"/>
    <n v="5"/>
    <s v="2-10"/>
    <s v="H7230;H91E0C;H9160B;H9120"/>
    <s v="H7230;H91E0C*;H9160B;H9120"/>
    <n v="75"/>
    <n v="0.1"/>
    <n v="650000"/>
  </r>
  <r>
    <s v="VHR Areaal en buffering"/>
    <m/>
    <x v="106"/>
    <x v="0"/>
    <x v="14"/>
    <n v="154"/>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9"/>
    <n v="10"/>
    <s v="10-20"/>
    <s v="H7230;H91E0C;H9160B;H9120"/>
    <s v="H7230;H91E0C*;H9160B;H9120"/>
    <n v="150"/>
    <n v="0.3"/>
    <n v="1300000"/>
  </r>
  <r>
    <s v="VHR Areaal en buffering"/>
    <m/>
    <x v="107"/>
    <x v="0"/>
    <x v="14"/>
    <n v="154"/>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71"/>
    <n v="15"/>
    <s v="2-10"/>
    <s v="H7230;H91E0C;H9160B;H9120"/>
    <s v="H7230;H91E0C*;H9160B;H9120"/>
    <n v="120"/>
    <n v="0.1"/>
    <n v="600000"/>
  </r>
  <r>
    <s v="Kwaliteitsverbetering in N2000"/>
    <m/>
    <x v="108"/>
    <x v="0"/>
    <x v="14"/>
    <n v="154"/>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0"/>
    <s v="0-20"/>
    <s v="H7203;H91E0C;H9160B;H9120"/>
    <s v="H7230;H91E0C*;H9160B;H9120"/>
    <n v="0"/>
    <n v="0.2"/>
    <n v="200000"/>
  </r>
  <r>
    <s v="Kwaliteitsverbetering in N2000"/>
    <m/>
    <x v="109"/>
    <x v="0"/>
    <x v="14"/>
    <n v="154"/>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65"/>
    <n v="10"/>
    <s v="0-50"/>
    <s v="H9160B;H9120"/>
    <s v="H9160B;H9120"/>
    <n v="0"/>
    <n v="0.4"/>
    <n v="40000"/>
  </r>
  <r>
    <s v="Onderzoekspakket"/>
    <m/>
    <x v="110"/>
    <x v="0"/>
    <x v="14"/>
    <n v="154"/>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230;H91E0C;H9160B;H9120"/>
    <s v="H7230;H91E0C*;H9160B;H9120"/>
    <n v="0"/>
    <n v="0.5"/>
    <n v="250000"/>
  </r>
  <r>
    <s v="Verbindingen en connectiviteit"/>
    <m/>
    <x v="111"/>
    <x v="0"/>
    <x v="14"/>
    <n v="154"/>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7230;H91E0C;H9160B;H9120"/>
    <s v="H7230;H91E0C*;H9160B;H9120"/>
    <n v="40"/>
    <m/>
    <n v="650000"/>
  </r>
  <r>
    <s v="Realisatie NNN"/>
    <m/>
    <x v="112"/>
    <x v="0"/>
    <x v="14"/>
    <n v="154"/>
    <s v="S1"/>
    <s v="Sleutelhectares NNN"/>
    <s v="Anders"/>
    <s v="Afwaarderen en inrichten sleutelhectares (Reserve maatregel)"/>
    <m/>
    <s v="Andere drukfactoren"/>
    <m/>
    <s v="Binnen NNN en Natura 2000"/>
    <s v="6.1 Instandhoudingsmaatregel"/>
    <s v="Ja"/>
    <s v="Nee"/>
    <s v="Programma Natuur"/>
    <s v="SPUK PN fase 2"/>
    <s v="Hectaren"/>
    <m/>
    <n v="0"/>
    <n v="0"/>
    <n v="0"/>
    <m/>
    <n v="0"/>
    <m/>
    <n v="130000"/>
    <n v="15"/>
    <n v="0"/>
    <m/>
    <m/>
    <m/>
    <m/>
    <m/>
    <m/>
    <n v="0"/>
    <m/>
    <m/>
  </r>
  <r>
    <s v="Hydrologie"/>
    <m/>
    <x v="113"/>
    <x v="0"/>
    <x v="15"/>
    <n v="157"/>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40"/>
    <m/>
    <s v="H6130;H6230dk;H7220;H7230;H91E0C"/>
    <s v="H6130;H6230*;H7220*;H7230;H91E0C*"/>
    <n v="320"/>
    <m/>
    <n v="1600000"/>
  </r>
  <r>
    <s v="Hydrologie"/>
    <m/>
    <x v="114"/>
    <x v="0"/>
    <x v="15"/>
    <n v="157"/>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25"/>
    <m/>
    <s v="H4030;H6110;H6130;H6210;H6230dk;H6430C;H6510A;H7220;H7230;H9110;H9120;H9160B;H91E0C"/>
    <s v="H4030;H6110*;H6130;H6210;H6230*;H6430C;H6510A;H7220*;H7230;H9110;H9120;H9160B;H91E0C*"/>
    <n v="200"/>
    <n v="0.5"/>
    <n v="750000"/>
  </r>
  <r>
    <s v="VHR Areaal en buffering"/>
    <m/>
    <x v="115"/>
    <x v="0"/>
    <x v="15"/>
    <n v="157"/>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08"/>
    <n v="25"/>
    <s v="20-70"/>
    <s v="H4030;H6110;H6130;H6210;H6230dk;H6430C;H6510A;H7220;H7230;H9110;H9120;H9160B;H91E0C"/>
    <s v="H4030;H6110*;H6130;H6210;H6230*;H6430C;H6510A;H7220*;H7230;H9110;H9120;H9160B;H91E0C*"/>
    <n v="375"/>
    <n v="0.05"/>
    <n v="3250000"/>
  </r>
  <r>
    <s v="VHR Areaal en buffering"/>
    <m/>
    <x v="116"/>
    <x v="0"/>
    <x v="15"/>
    <n v="157"/>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9"/>
    <n v="10"/>
    <s v="10-20"/>
    <s v="H4030;H6110;H6130;H6210;H6230dk;H6430C;H6510A;H7220;H7230;H9110;H9120;H9160B;H91E0C"/>
    <s v="H4030;H6110*;H6130;H6210;H6230*;H6430C;H6510A;H7220*;H7230;H9110;H9120;H9160B;H91E0C*"/>
    <n v="150"/>
    <n v="0.3"/>
    <n v="1300000"/>
  </r>
  <r>
    <s v="VHR Areaal en buffering"/>
    <m/>
    <x v="117"/>
    <x v="0"/>
    <x v="15"/>
    <n v="157"/>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708"/>
    <n v="35"/>
    <s v="20-70"/>
    <s v="H4030;H6110;H6130;H6210;H6230dk;H6430C;H6510A;H7220;H7230;H9110;H9120;H9160B;H91E0C"/>
    <s v="H4030;H6110*;H6130;H6210;H6230*;H6430C;H6510A;H7220*;H7230;H9110;H9120;H9160B;H91E0C*"/>
    <n v="280"/>
    <n v="0.05"/>
    <n v="1400000"/>
  </r>
  <r>
    <s v="Kwaliteitsverbetering in N2000"/>
    <m/>
    <x v="118"/>
    <x v="0"/>
    <x v="15"/>
    <n v="157"/>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80"/>
    <s v="50-300"/>
    <s v="H4030;H6110;H6130;H6210;H6230dk;H6430C;H6510A;H7220;H7230;H9110;H9120;H9160B;H91E0C"/>
    <s v="H4030;H6110*;H6130;H6210;H6230*;H6430C;H6510A;H7220*;H7230;H9110;H9120;H9160B;H91E0C*"/>
    <n v="0"/>
    <n v="0.25"/>
    <n v="1600000"/>
  </r>
  <r>
    <s v="Kwaliteitsverbetering in N2000"/>
    <m/>
    <x v="119"/>
    <x v="0"/>
    <x v="15"/>
    <n v="157"/>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000"/>
    <n v="75"/>
    <s v="50-250"/>
    <s v="H9110;H9120;H9160B"/>
    <s v="H9110;H9120;H9160B"/>
    <n v="0"/>
    <n v="0.15"/>
    <n v="300000"/>
  </r>
  <r>
    <s v="Onderzoekspakket"/>
    <m/>
    <x v="120"/>
    <x v="0"/>
    <x v="15"/>
    <n v="157"/>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4030;H6110;H6130;H6210;H6230dk;H6430C;H6510A;H7220;H7230;H9110;H9120;H9160B;H91E0C"/>
    <s v="H4030;H6110*;H6130;H6210;H6230*;H6430C;H6510A;H7220*;H7230;H9110;H9120;H9160B;H91E0C*"/>
    <n v="0"/>
    <n v="0.5"/>
    <n v="350000"/>
  </r>
  <r>
    <s v="Verbindingen en connectiviteit"/>
    <m/>
    <x v="121"/>
    <x v="0"/>
    <x v="15"/>
    <n v="157"/>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15"/>
    <m/>
    <s v="H4030;H6110;H6130;H6210;H6230dk;H6430C;H6510A;H7220;H7230;H9110;H9120;H9160B;H91E0C"/>
    <s v="H4030;H6110*;H6130;H6210;H6230*;H6430C;H6510A;H7220*;H7230;H9110;H9120;H9160B;H91E0C*"/>
    <n v="120"/>
    <m/>
    <n v="1950000"/>
  </r>
  <r>
    <s v="Hydrologie"/>
    <m/>
    <x v="122"/>
    <x v="0"/>
    <x v="16"/>
    <n v="160"/>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10"/>
    <m/>
    <s v="H6110;H6210;H6430C;H9120;H9160B"/>
    <s v="H6110*;H6210;H6430C;H9120;H9160B"/>
    <n v="80"/>
    <n v="0.5"/>
    <n v="300000"/>
  </r>
  <r>
    <s v="VHR Areaal en buffering"/>
    <m/>
    <x v="123"/>
    <x v="0"/>
    <x v="16"/>
    <n v="160"/>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81"/>
    <n v="5"/>
    <s v="2-10"/>
    <s v="H6110;H6210;H6430C;H9120;H9160B"/>
    <s v="H6110*;H6210;H6430C;H9120;H9160B"/>
    <n v="75"/>
    <n v="0.05"/>
    <n v="650000"/>
  </r>
  <r>
    <s v="VHR Areaal en buffering"/>
    <m/>
    <x v="124"/>
    <x v="0"/>
    <x v="16"/>
    <n v="160"/>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2"/>
    <n v="1"/>
    <s v="0-2"/>
    <s v="H6110;H6210;H6430C;H9120;H9160B"/>
    <s v="H6110*;H6210;H6430C;H9120;H9160B"/>
    <n v="15"/>
    <n v="0.5"/>
    <n v="130000"/>
  </r>
  <r>
    <s v="VHR Areaal en buffering"/>
    <m/>
    <x v="125"/>
    <x v="0"/>
    <x v="16"/>
    <n v="160"/>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81"/>
    <n v="10"/>
    <s v="2-10"/>
    <s v="H6110;H6210;H6430C;H9120;H9160B"/>
    <s v="H6110*;H6210;H6430C;H9120;H9160B"/>
    <n v="80"/>
    <n v="0.05"/>
    <n v="400000"/>
  </r>
  <r>
    <s v="Kwaliteitsverbetering in N2000"/>
    <m/>
    <x v="126"/>
    <x v="0"/>
    <x v="16"/>
    <n v="160"/>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1"/>
    <s v="5-30"/>
    <s v="H6110;H6210;H6430C;H9120;H9160B"/>
    <s v="H6110*;H6210;H6430C;H9120;H9160B"/>
    <n v="0"/>
    <n v="0.25"/>
    <n v="220000"/>
  </r>
  <r>
    <s v="Kwaliteitsverbetering in N2000"/>
    <m/>
    <x v="127"/>
    <x v="0"/>
    <x v="16"/>
    <n v="160"/>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00"/>
    <n v="15"/>
    <s v="0-50"/>
    <s v="H9120;H9160B"/>
    <s v="H9120;H9160B"/>
    <n v="0"/>
    <n v="0.3"/>
    <n v="60000"/>
  </r>
  <r>
    <s v="Onderzoekspakket"/>
    <m/>
    <x v="128"/>
    <x v="0"/>
    <x v="16"/>
    <n v="160"/>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10;H6210;H6430C;H9120;H9160B"/>
    <s v="H6110*;H6210;H6430C;H9120;H9160B"/>
    <n v="0"/>
    <n v="0.5"/>
    <n v="200000"/>
  </r>
  <r>
    <s v="Verbindingen en connectiviteit"/>
    <m/>
    <x v="129"/>
    <x v="0"/>
    <x v="16"/>
    <n v="160"/>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7"/>
    <m/>
    <s v="H6110;H6210;H6430C;H9120;H9160B"/>
    <s v="H6110*;H6210;H6430C;H9120;H9160B"/>
    <n v="56"/>
    <m/>
    <n v="910000"/>
  </r>
  <r>
    <s v="Hydrologie"/>
    <m/>
    <x v="130"/>
    <x v="0"/>
    <x v="17"/>
    <n v="158"/>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5"/>
    <m/>
    <s v="H7220"/>
    <s v="H7220*"/>
    <n v="40"/>
    <m/>
    <n v="200000"/>
  </r>
  <r>
    <s v="Hydrologie"/>
    <m/>
    <x v="131"/>
    <x v="0"/>
    <x v="17"/>
    <n v="158"/>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1"/>
    <m/>
    <s v="H6210;H6430C;H7220;H9160B"/>
    <s v="H6210;H6430C;H7220*;H9160B"/>
    <n v="8"/>
    <n v="1"/>
    <n v="30000"/>
  </r>
  <r>
    <s v="VHR Areaal en buffering"/>
    <m/>
    <x v="132"/>
    <x v="0"/>
    <x v="17"/>
    <n v="158"/>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9"/>
    <n v="1"/>
    <s v="0-5"/>
    <s v="H6210;H6430C;H7220;H9160B"/>
    <s v="H6210;H6430C;H7220*;H9160B"/>
    <n v="15"/>
    <n v="0.05"/>
    <n v="130000"/>
  </r>
  <r>
    <s v="VHR Areaal en buffering"/>
    <m/>
    <x v="133"/>
    <x v="0"/>
    <x v="17"/>
    <n v="158"/>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
    <n v="1"/>
    <s v="0-3"/>
    <s v="H6210;H6430C;H7220;H9160B"/>
    <s v="H6210;H6430C;H7220*;H9160B"/>
    <n v="15"/>
    <n v="0.3"/>
    <n v="130000"/>
  </r>
  <r>
    <s v="VHR Areaal en buffering"/>
    <m/>
    <x v="134"/>
    <x v="0"/>
    <x v="17"/>
    <n v="158"/>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19"/>
    <n v="10"/>
    <s v="0-5"/>
    <s v="H6210;H6430C;H7220;H9160B"/>
    <s v="H6210;H6430C;H7220*;H9160B"/>
    <n v="80"/>
    <n v="0.05"/>
    <n v="400000"/>
  </r>
  <r>
    <s v="Kwaliteitsverbetering in N2000"/>
    <m/>
    <x v="135"/>
    <x v="0"/>
    <x v="17"/>
    <n v="158"/>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3"/>
    <s v="0-20"/>
    <s v="H6210;H6430C;H7220;H9160B"/>
    <s v="H6210;H6430C;H7220*;H9160B"/>
    <n v="0"/>
    <n v="0.25"/>
    <n v="60000"/>
  </r>
  <r>
    <s v="Onderzoekspakket"/>
    <m/>
    <x v="136"/>
    <x v="0"/>
    <x v="17"/>
    <n v="158"/>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210;H6430C;H7220;H9160B"/>
    <s v="H6210;H6430C;H7220*;H9160B"/>
    <n v="0"/>
    <n v="0.5"/>
    <n v="200000"/>
  </r>
  <r>
    <s v="Verbindingen en connectiviteit"/>
    <m/>
    <x v="137"/>
    <x v="0"/>
    <x v="17"/>
    <n v="158"/>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6210;H6430C;H7220;H9160B"/>
    <s v="H6210;H6430C;H7220*;H9160B"/>
    <n v="40"/>
    <m/>
    <n v="650000"/>
  </r>
  <r>
    <s v="Hydrologie"/>
    <m/>
    <x v="138"/>
    <x v="0"/>
    <x v="18"/>
    <n v="156"/>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5"/>
    <m/>
    <s v="H6110;H6210;H6230dkr;H9160B"/>
    <s v="H6110*;H6210;H6230*;H9160B"/>
    <n v="40"/>
    <n v="0.5"/>
    <n v="150000"/>
  </r>
  <r>
    <s v="VHR Areaal en buffering"/>
    <m/>
    <x v="139"/>
    <x v="0"/>
    <x v="18"/>
    <n v="156"/>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54"/>
    <n v="3"/>
    <s v="2-10"/>
    <s v="H6110;H6210;H6230dkr;H9160B"/>
    <s v="H6110*;H6210;H6230*;H9160B"/>
    <n v="45"/>
    <n v="0.15"/>
    <n v="390000"/>
  </r>
  <r>
    <s v="VHR Areaal en buffering"/>
    <m/>
    <x v="140"/>
    <x v="0"/>
    <x v="18"/>
    <n v="156"/>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6"/>
    <n v="2"/>
    <s v="0-6"/>
    <s v="H6110;H6210;H6230dkr;H9160B"/>
    <s v="H6110*;H6210;H6230*;H9160B"/>
    <n v="30"/>
    <n v="0.3"/>
    <n v="260000"/>
  </r>
  <r>
    <s v="VHR Areaal en buffering"/>
    <m/>
    <x v="141"/>
    <x v="0"/>
    <x v="18"/>
    <n v="156"/>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54"/>
    <n v="10"/>
    <s v="10-20"/>
    <s v="H6110;H6210;H6230dkr;H9160B"/>
    <s v="H6110*;H6210;H6230*;H9160B"/>
    <n v="80"/>
    <n v="0.15"/>
    <n v="400000"/>
  </r>
  <r>
    <s v="Kwaliteitsverbetering in N2000"/>
    <m/>
    <x v="142"/>
    <x v="0"/>
    <x v="18"/>
    <n v="156"/>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6"/>
    <s v="0-20"/>
    <s v="H6110;H6210;H6230dkr;H9160B"/>
    <s v="H6110*;H6210;H6230*;H9160B"/>
    <n v="0"/>
    <n v="0.15"/>
    <n v="120000"/>
  </r>
  <r>
    <s v="Kwaliteitsverbetering in N2000"/>
    <m/>
    <x v="143"/>
    <x v="0"/>
    <x v="18"/>
    <n v="156"/>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m/>
    <s v="Binnen NNN en Natura 2000"/>
    <s v="6.1 Instandhoudingsmaatregel"/>
    <s v="Ja"/>
    <s v="Nee"/>
    <s v="Programma Natuur"/>
    <s v="SPUK PN fase 2"/>
    <s v="Hectaren"/>
    <n v="6000000"/>
    <n v="5368500"/>
    <n v="5368500"/>
    <n v="1342.125"/>
    <n v="1500"/>
    <n v="1342.125"/>
    <s v="1000-2000"/>
    <n v="4000"/>
    <n v="0"/>
    <n v="0"/>
    <n v="10438"/>
    <n v="50"/>
    <n v="5"/>
    <s v="0-25"/>
    <m/>
    <m/>
    <n v="0"/>
    <n v="0.3"/>
    <n v="20000"/>
  </r>
  <r>
    <s v="Onderzoekspakket"/>
    <m/>
    <x v="144"/>
    <x v="0"/>
    <x v="18"/>
    <n v="156"/>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10;H6210;H6230dkr;H9160B"/>
    <s v="H6110*;H6210;H6230*;H9160B"/>
    <n v="0"/>
    <s v="50%"/>
    <n v="200000"/>
  </r>
  <r>
    <s v="VHR Areaal en buffering"/>
    <m/>
    <x v="145"/>
    <x v="0"/>
    <x v="19"/>
    <n v="159"/>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42"/>
    <n v="3"/>
    <s v="0-5"/>
    <s v="H6110;H6210;H6230dk;H6510A;H9160B"/>
    <s v="H6110*;H6210;H6230*;H6510A;H9160B"/>
    <n v="45"/>
    <n v="0.15"/>
    <n v="390000"/>
  </r>
  <r>
    <s v="VHR Areaal en buffering"/>
    <m/>
    <x v="146"/>
    <x v="0"/>
    <x v="19"/>
    <n v="159"/>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7"/>
    <n v="4"/>
    <s v="0-10"/>
    <s v="H6110;H6210;H6230dk;H6510A;H9160B"/>
    <s v="H6110*;H6210;H6230*;H6510A;H9160B"/>
    <n v="60"/>
    <n v="0.3"/>
    <n v="520000"/>
  </r>
  <r>
    <s v="VHR Areaal en buffering"/>
    <m/>
    <x v="147"/>
    <x v="0"/>
    <x v="19"/>
    <n v="159"/>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42"/>
    <n v="10"/>
    <s v="0-5"/>
    <s v="H6110;H6210;H6230dk;H6510A;H9160B"/>
    <s v="H6110*;H6210;H6230*;H6510A;H9160B"/>
    <n v="80"/>
    <n v="0.15"/>
    <n v="400000"/>
  </r>
  <r>
    <s v="Kwaliteitsverbetering in N2000"/>
    <m/>
    <x v="148"/>
    <x v="0"/>
    <x v="19"/>
    <n v="159"/>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8"/>
    <s v="0-20"/>
    <s v="H6110;H6210;H6230dk;H6510A;H9160B"/>
    <s v="H6110*;H6210;H6230*;H6510A;H9160B"/>
    <n v="0"/>
    <n v="0.15"/>
    <n v="160000"/>
  </r>
  <r>
    <s v="Kwaliteitsverbetering in N2000"/>
    <m/>
    <x v="149"/>
    <x v="0"/>
    <x v="19"/>
    <n v="159"/>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50"/>
    <n v="5"/>
    <s v="0-25"/>
    <s v="H9160B"/>
    <s v="H9160B"/>
    <n v="0"/>
    <n v="0.5"/>
    <n v="20000"/>
  </r>
  <r>
    <s v="Onderzoekspakket"/>
    <m/>
    <x v="150"/>
    <x v="0"/>
    <x v="19"/>
    <n v="159"/>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10;H6210;H6230dk;H6510A;H9160B"/>
    <s v="H6110*;H6210;H6230*;H6510A;H9160B"/>
    <n v="0"/>
    <n v="0.5"/>
    <n v="200000"/>
  </r>
  <r>
    <s v="Hydrologie"/>
    <m/>
    <x v="151"/>
    <x v="0"/>
    <x v="20"/>
    <n v="161"/>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15"/>
    <m/>
    <s v="H7220;H91E0C"/>
    <s v="H7220*;H91E0C*"/>
    <n v="120"/>
    <m/>
    <n v="600000"/>
  </r>
  <r>
    <s v="Hydrologie"/>
    <m/>
    <x v="152"/>
    <x v="0"/>
    <x v="20"/>
    <n v="161"/>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2"/>
    <m/>
    <s v="H7220;H9160B;H91E0C"/>
    <s v="H7220*;H9160B;H91E0C*"/>
    <n v="16"/>
    <n v="0.5"/>
    <n v="60000"/>
  </r>
  <r>
    <s v="VHR Areaal en buffering"/>
    <m/>
    <x v="153"/>
    <x v="0"/>
    <x v="20"/>
    <n v="161"/>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39"/>
    <n v="2"/>
    <s v="0-5"/>
    <s v="H7220;H9160B;H91E0C"/>
    <s v="H7220*;H9160B;H91E0C*"/>
    <n v="30"/>
    <n v="0.05"/>
    <n v="260000"/>
  </r>
  <r>
    <s v="VHR Areaal en buffering"/>
    <m/>
    <x v="154"/>
    <x v="0"/>
    <x v="20"/>
    <n v="161"/>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1"/>
    <n v="3"/>
    <s v="2-5"/>
    <s v="H7220;H9160B;H91E0C"/>
    <s v="H7220*;H9160B;H91E0C*"/>
    <n v="45"/>
    <n v="0.3"/>
    <n v="390000"/>
  </r>
  <r>
    <s v="VHR Areaal en buffering"/>
    <m/>
    <x v="155"/>
    <x v="0"/>
    <x v="20"/>
    <n v="161"/>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39"/>
    <n v="10"/>
    <s v="0-5"/>
    <s v="H7220;H9160B;H91E0C"/>
    <s v="H7220*;H9160B;H91E0C*"/>
    <n v="80"/>
    <n v="0.05"/>
    <n v="400000"/>
  </r>
  <r>
    <s v="Kwaliteitsverbetering in N2000"/>
    <m/>
    <x v="156"/>
    <x v="0"/>
    <x v="20"/>
    <n v="161"/>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
    <s v="0-20"/>
    <s v="H7220;H9160B;H91E0C"/>
    <s v="H7220*;H9160B;H91E0C*"/>
    <n v="0"/>
    <n v="0.25"/>
    <n v="40000"/>
  </r>
  <r>
    <s v="Kwaliteitsverbetering in N2000"/>
    <m/>
    <x v="157"/>
    <x v="0"/>
    <x v="20"/>
    <n v="161"/>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0"/>
    <n v="1"/>
    <s v="0-10"/>
    <s v="H9160B"/>
    <s v="H9160B"/>
    <n v="0"/>
    <n v="0.1"/>
    <n v="4000"/>
  </r>
  <r>
    <s v="Onderzoekspakket"/>
    <m/>
    <x v="158"/>
    <x v="0"/>
    <x v="20"/>
    <n v="161"/>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220;H9160B;H91E0C"/>
    <s v="H7220*;H9160B;H91E0C*"/>
    <n v="0"/>
    <n v="0.5"/>
    <n v="200000"/>
  </r>
  <r>
    <s v="Verbindingen en connectiviteit"/>
    <m/>
    <x v="159"/>
    <x v="0"/>
    <x v="20"/>
    <n v="161"/>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7220;H9160B;H91E0C"/>
    <s v="H7220*;H9160B;H91E0C*"/>
    <n v="40"/>
    <m/>
    <n v="650000"/>
  </r>
  <r>
    <s v="Hydrologie"/>
    <m/>
    <x v="160"/>
    <x v="1"/>
    <x v="21"/>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4010, H3130, H91D0, H91E0"/>
    <n v="2"/>
    <n v="80000"/>
    <m/>
    <n v="16"/>
  </r>
  <r>
    <s v="Hydrologie"/>
    <m/>
    <x v="161"/>
    <x v="1"/>
    <x v="21"/>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4010, H3130, H91D0, H91E0"/>
    <n v="6"/>
    <n v="240000"/>
    <m/>
    <n v="48"/>
  </r>
  <r>
    <s v="Kwaliteitsverbetering in N2000"/>
    <m/>
    <x v="162"/>
    <x v="1"/>
    <x v="21"/>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4010, H3130, H91D0, H91E0, H4030, H9160A"/>
    <n v="30"/>
    <n v="600000"/>
    <m/>
    <n v="0"/>
  </r>
  <r>
    <s v="Kwaliteitsverbetering in N2000"/>
    <m/>
    <x v="163"/>
    <x v="1"/>
    <x v="21"/>
    <m/>
    <s v="K2"/>
    <s v="Bodemverbetering bossen"/>
    <m/>
    <s v="Verbeteren bodem (pH, mineralenbalans etc) in N2000 van bossen, inbrengen van boomsoorten ten behoeve van kwaliteitsverbetering en strooiselverbetering "/>
    <s v="Onvoldoende structuur, ontbreken karakteristieke soorten, overbelasting stikstof"/>
    <m/>
    <m/>
    <m/>
    <m/>
    <m/>
    <m/>
    <m/>
    <m/>
    <m/>
    <n v="6000000"/>
    <e v="#REF!"/>
    <e v="#REF!"/>
    <e v="#REF!"/>
    <n v="1500"/>
    <e v="#REF!"/>
    <s v="1000-2000"/>
    <n v="4000"/>
    <n v="0"/>
    <e v="#REF!"/>
    <m/>
    <m/>
    <m/>
    <m/>
    <s v="H91D0, H91E0, H9160A"/>
    <n v="10.125"/>
    <n v="40500"/>
    <m/>
    <n v="0"/>
  </r>
  <r>
    <s v="Hydrologie"/>
    <m/>
    <x v="164"/>
    <x v="1"/>
    <x v="22"/>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6230, H6510A, H6410, H91D0, H91EOc"/>
    <n v="2"/>
    <n v="80000"/>
    <n v="20"/>
    <n v="16"/>
  </r>
  <r>
    <s v="Hydrologie"/>
    <m/>
    <x v="165"/>
    <x v="1"/>
    <x v="22"/>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6230, H6510A, H6410, H91D0, H91EOc"/>
    <n v="4"/>
    <n v="160000"/>
    <n v="20"/>
    <n v="32"/>
  </r>
  <r>
    <s v="VHR Areaal en buffering"/>
    <m/>
    <x v="166"/>
    <x v="1"/>
    <x v="22"/>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6230, H6510A, H6410, H91D0, H91EOc"/>
    <n v="2"/>
    <n v="260000"/>
    <n v="20"/>
    <n v="30"/>
  </r>
  <r>
    <s v="VHR Areaal en buffering"/>
    <m/>
    <x v="167"/>
    <x v="1"/>
    <x v="22"/>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6230, H6510A, H6410, H91D0, H91EOc"/>
    <n v="2"/>
    <n v="260000"/>
    <n v="20"/>
    <n v="30"/>
  </r>
  <r>
    <s v="Kwaliteitsverbetering in N2000"/>
    <m/>
    <x v="168"/>
    <x v="1"/>
    <x v="22"/>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6230, H6510A, H6410, H91D0, H91EOc"/>
    <n v="12"/>
    <n v="240000"/>
    <n v="25"/>
    <n v="0"/>
  </r>
  <r>
    <s v="Hydrologie"/>
    <m/>
    <x v="169"/>
    <x v="1"/>
    <x v="23"/>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9160A, H6230*, H6410"/>
    <n v="2"/>
    <n v="80000"/>
    <n v="0.2"/>
    <n v="16"/>
  </r>
  <r>
    <s v="Hydrologie"/>
    <m/>
    <x v="170"/>
    <x v="1"/>
    <x v="23"/>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9120, H9160A, H6230*, H6410"/>
    <n v="10"/>
    <n v="400000"/>
    <n v="0.2"/>
    <n v="80"/>
  </r>
  <r>
    <s v="VHR Areaal en buffering"/>
    <m/>
    <x v="171"/>
    <x v="1"/>
    <x v="23"/>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9120, H9160A, H6230*, H6410"/>
    <n v="3"/>
    <n v="390000"/>
    <n v="0.2"/>
    <n v="45"/>
  </r>
  <r>
    <s v="VHR Areaal en buffering"/>
    <m/>
    <x v="172"/>
    <x v="1"/>
    <x v="23"/>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9120, H9160A, H6230*, H6410"/>
    <n v="3"/>
    <n v="390000"/>
    <n v="0.2"/>
    <n v="45"/>
  </r>
  <r>
    <s v="Kwaliteitsverbetering in N2000"/>
    <m/>
    <x v="173"/>
    <x v="1"/>
    <x v="23"/>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9120, H9160A, H6230*, H6410"/>
    <n v="10"/>
    <n v="200000"/>
    <n v="0.1"/>
    <n v="0"/>
  </r>
  <r>
    <s v="Kwaliteitsverbetering in N2000"/>
    <m/>
    <x v="174"/>
    <x v="1"/>
    <x v="23"/>
    <m/>
    <s v="K2"/>
    <s v="Bodemverbetering bossen"/>
    <m/>
    <s v="Verbeteren bodem (pH, mineralenbalans etc) in N2000 van bossen, inbrengen van boomsoorten ten behoeve van kwaliteitsverbetering en strooiselverbetering "/>
    <s v="Onvoldoende structuur, ontbreken karakteristieke soorten, overbelasting stikstof"/>
    <m/>
    <m/>
    <m/>
    <m/>
    <m/>
    <m/>
    <m/>
    <m/>
    <m/>
    <n v="6000000"/>
    <e v="#REF!"/>
    <e v="#REF!"/>
    <e v="#REF!"/>
    <n v="1500"/>
    <e v="#REF!"/>
    <s v="1000-2000"/>
    <n v="4000"/>
    <n v="0"/>
    <e v="#REF!"/>
    <m/>
    <m/>
    <m/>
    <m/>
    <s v="H9120, H9160A"/>
    <n v="10"/>
    <n v="40000"/>
    <n v="0.15"/>
    <n v="0"/>
  </r>
  <r>
    <s v="Hydrologie"/>
    <m/>
    <x v="175"/>
    <x v="1"/>
    <x v="24"/>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3160, H4010,  H7110B"/>
    <n v="2"/>
    <n v="80000"/>
    <n v="15"/>
    <n v="16"/>
  </r>
  <r>
    <s v="Hydrologie"/>
    <m/>
    <x v="176"/>
    <x v="1"/>
    <x v="24"/>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3160, H4010,  H7110B"/>
    <n v="2"/>
    <n v="80000"/>
    <n v="15"/>
    <n v="16"/>
  </r>
  <r>
    <s v="VHR Areaal en buffering"/>
    <m/>
    <x v="177"/>
    <x v="1"/>
    <x v="24"/>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2310, H3160, H4010, H4030, H9120, H7110B"/>
    <n v="2"/>
    <n v="260000"/>
    <n v="20"/>
    <n v="30"/>
  </r>
  <r>
    <s v="VHR Areaal en buffering"/>
    <m/>
    <x v="178"/>
    <x v="1"/>
    <x v="24"/>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2310, H3160, H4010, H4030, H9120, H7110B"/>
    <n v="2"/>
    <n v="260000"/>
    <n v="20"/>
    <n v="30"/>
  </r>
  <r>
    <s v="Kwaliteitsverbetering in N2000"/>
    <m/>
    <x v="179"/>
    <x v="1"/>
    <x v="24"/>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2310, H3160, H4010, H4030, H9120, H7110B"/>
    <n v="20"/>
    <n v="400000"/>
    <n v="20"/>
    <n v="0"/>
  </r>
  <r>
    <s v="Kwaliteitsverbetering in N2000"/>
    <m/>
    <x v="180"/>
    <x v="1"/>
    <x v="24"/>
    <m/>
    <s v="K2"/>
    <s v="Bodemverbetering bossen"/>
    <m/>
    <s v="Verbeteren bodem (pH, mineralenbalans etc) in N2000 van bossen, inbrengen van boomsoorten ten behoeve van kwaliteitsverbetering en strooiselverbetering "/>
    <s v="Onvoldoende structuur, ontbreken karakteristieke soorten, overbelasting stikstof"/>
    <m/>
    <m/>
    <m/>
    <m/>
    <m/>
    <m/>
    <m/>
    <m/>
    <m/>
    <n v="6000000"/>
    <e v="#REF!"/>
    <e v="#REF!"/>
    <e v="#REF!"/>
    <n v="1500"/>
    <e v="#REF!"/>
    <s v="1000-2000"/>
    <n v="4000"/>
    <n v="0"/>
    <e v="#REF!"/>
    <m/>
    <m/>
    <m/>
    <m/>
    <s v="H9120"/>
    <n v="50"/>
    <n v="200000"/>
    <n v="40"/>
    <n v="0"/>
  </r>
  <r>
    <s v="Hydrologie"/>
    <m/>
    <x v="181"/>
    <x v="1"/>
    <x v="25"/>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3130, H4010, H7150"/>
    <n v="2"/>
    <n v="80000"/>
    <n v="30"/>
    <n v="16"/>
  </r>
  <r>
    <s v="VHR Areaal en buffering"/>
    <m/>
    <x v="182"/>
    <x v="1"/>
    <x v="25"/>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3130, H4010, H7150"/>
    <n v="2"/>
    <n v="260000"/>
    <n v="20"/>
    <n v="30"/>
  </r>
  <r>
    <s v="VHR Areaal en buffering"/>
    <m/>
    <x v="183"/>
    <x v="1"/>
    <x v="25"/>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3130, H4010, H7150"/>
    <n v="1"/>
    <n v="130000"/>
    <n v="10"/>
    <n v="15"/>
  </r>
  <r>
    <s v="Kwaliteitsverbetering in N2000"/>
    <m/>
    <x v="184"/>
    <x v="1"/>
    <x v="25"/>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3130, H4010, H7150"/>
    <n v="5"/>
    <n v="100000"/>
    <n v="25"/>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4A4081A-23D8-45C0-89FF-D93B9E226DB2}" name="Draaitabel1" cacheId="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3:A215" firstHeaderRow="1" firstDataRow="1" firstDataCol="1"/>
  <pivotFields count="39">
    <pivotField showAll="0"/>
    <pivotField showAll="0"/>
    <pivotField axis="axisRow" showAll="0">
      <items count="187">
        <item x="82"/>
        <item x="83"/>
        <item x="84"/>
        <item x="80"/>
        <item x="81"/>
        <item x="85"/>
        <item x="86"/>
        <item x="87"/>
        <item x="88"/>
        <item x="29"/>
        <item x="30"/>
        <item x="31"/>
        <item x="28"/>
        <item x="32"/>
        <item x="33"/>
        <item x="34"/>
        <item x="35"/>
        <item x="37"/>
        <item x="38"/>
        <item x="39"/>
        <item x="36"/>
        <item x="40"/>
        <item x="41"/>
        <item x="42"/>
        <item x="43"/>
        <item x="1"/>
        <item x="2"/>
        <item x="3"/>
        <item x="0"/>
        <item x="4"/>
        <item x="5"/>
        <item x="6"/>
        <item x="7"/>
        <item x="8"/>
        <item x="9"/>
        <item x="10"/>
        <item x="11"/>
        <item x="12"/>
        <item x="22"/>
        <item x="23"/>
        <item x="24"/>
        <item x="25"/>
        <item x="26"/>
        <item x="27"/>
        <item x="15"/>
        <item x="16"/>
        <item x="17"/>
        <item x="13"/>
        <item x="14"/>
        <item x="18"/>
        <item x="19"/>
        <item x="20"/>
        <item x="21"/>
        <item x="75"/>
        <item x="76"/>
        <item x="77"/>
        <item x="73"/>
        <item x="74"/>
        <item x="78"/>
        <item x="79"/>
        <item x="45"/>
        <item x="46"/>
        <item x="47"/>
        <item x="44"/>
        <item x="48"/>
        <item x="49"/>
        <item x="50"/>
        <item x="51"/>
        <item x="52"/>
        <item x="53"/>
        <item x="54"/>
        <item x="55"/>
        <item x="56"/>
        <item x="57"/>
        <item x="58"/>
        <item x="59"/>
        <item x="60"/>
        <item x="61"/>
        <item x="62"/>
        <item x="63"/>
        <item x="64"/>
        <item x="67"/>
        <item x="68"/>
        <item x="69"/>
        <item x="65"/>
        <item x="66"/>
        <item x="70"/>
        <item x="71"/>
        <item x="72"/>
        <item x="91"/>
        <item x="92"/>
        <item x="93"/>
        <item x="89"/>
        <item x="90"/>
        <item x="94"/>
        <item x="95"/>
        <item x="96"/>
        <item x="105"/>
        <item x="106"/>
        <item x="107"/>
        <item x="103"/>
        <item x="104"/>
        <item x="108"/>
        <item x="109"/>
        <item x="110"/>
        <item x="112"/>
        <item x="111"/>
        <item x="97"/>
        <item x="98"/>
        <item x="99"/>
        <item x="100"/>
        <item x="101"/>
        <item x="102"/>
        <item x="139"/>
        <item x="140"/>
        <item x="141"/>
        <item x="138"/>
        <item x="142"/>
        <item x="143"/>
        <item x="144"/>
        <item x="115"/>
        <item x="116"/>
        <item x="117"/>
        <item x="113"/>
        <item x="114"/>
        <item x="118"/>
        <item x="119"/>
        <item x="120"/>
        <item x="121"/>
        <item x="132"/>
        <item x="133"/>
        <item x="134"/>
        <item x="130"/>
        <item x="131"/>
        <item x="135"/>
        <item x="136"/>
        <item x="137"/>
        <item x="145"/>
        <item x="146"/>
        <item x="147"/>
        <item x="148"/>
        <item x="149"/>
        <item x="150"/>
        <item x="123"/>
        <item x="124"/>
        <item x="125"/>
        <item x="122"/>
        <item x="126"/>
        <item x="127"/>
        <item x="128"/>
        <item x="129"/>
        <item x="153"/>
        <item x="154"/>
        <item x="155"/>
        <item x="151"/>
        <item x="152"/>
        <item x="156"/>
        <item x="157"/>
        <item x="158"/>
        <item x="159"/>
        <item m="1" x="185"/>
        <item x="160"/>
        <item x="161"/>
        <item x="162"/>
        <item x="163"/>
        <item x="164"/>
        <item x="165"/>
        <item x="166"/>
        <item x="167"/>
        <item x="168"/>
        <item x="169"/>
        <item x="170"/>
        <item x="171"/>
        <item x="172"/>
        <item x="173"/>
        <item x="174"/>
        <item x="175"/>
        <item x="176"/>
        <item x="177"/>
        <item x="178"/>
        <item x="179"/>
        <item x="180"/>
        <item x="181"/>
        <item x="182"/>
        <item x="183"/>
        <item x="184"/>
        <item t="default"/>
      </items>
    </pivotField>
    <pivotField showAll="0">
      <items count="3">
        <item x="1"/>
        <item x="0"/>
        <item t="default"/>
      </items>
    </pivotField>
    <pivotField axis="axisRow" showAll="0" sortType="ascending">
      <items count="28">
        <item x="24"/>
        <item x="18"/>
        <item x="25"/>
        <item x="3"/>
        <item x="13"/>
        <item x="12"/>
        <item x="4"/>
        <item x="23"/>
        <item x="14"/>
        <item x="15"/>
        <item x="5"/>
        <item x="17"/>
        <item x="6"/>
        <item x="2"/>
        <item x="22"/>
        <item x="8"/>
        <item x="20"/>
        <item x="21"/>
        <item x="9"/>
        <item x="10"/>
        <item x="16"/>
        <item x="0"/>
        <item x="19"/>
        <item x="7"/>
        <item x="11"/>
        <item x="1"/>
        <item h="1" m="1" x="2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2"/>
  </rowFields>
  <rowItems count="212">
    <i>
      <x/>
    </i>
    <i r="1">
      <x v="176"/>
    </i>
    <i r="1">
      <x v="177"/>
    </i>
    <i r="1">
      <x v="178"/>
    </i>
    <i r="1">
      <x v="179"/>
    </i>
    <i r="1">
      <x v="180"/>
    </i>
    <i r="1">
      <x v="181"/>
    </i>
    <i>
      <x v="1"/>
    </i>
    <i r="1">
      <x v="113"/>
    </i>
    <i r="1">
      <x v="114"/>
    </i>
    <i r="1">
      <x v="115"/>
    </i>
    <i r="1">
      <x v="116"/>
    </i>
    <i r="1">
      <x v="117"/>
    </i>
    <i r="1">
      <x v="118"/>
    </i>
    <i r="1">
      <x v="119"/>
    </i>
    <i>
      <x v="2"/>
    </i>
    <i r="1">
      <x v="182"/>
    </i>
    <i r="1">
      <x v="183"/>
    </i>
    <i r="1">
      <x v="184"/>
    </i>
    <i r="1">
      <x v="185"/>
    </i>
    <i>
      <x v="3"/>
    </i>
    <i r="1">
      <x v="38"/>
    </i>
    <i r="1">
      <x v="39"/>
    </i>
    <i r="1">
      <x v="40"/>
    </i>
    <i r="1">
      <x v="41"/>
    </i>
    <i r="1">
      <x v="42"/>
    </i>
    <i r="1">
      <x v="43"/>
    </i>
    <i>
      <x v="4"/>
    </i>
    <i r="1">
      <x v="107"/>
    </i>
    <i r="1">
      <x v="108"/>
    </i>
    <i r="1">
      <x v="109"/>
    </i>
    <i r="1">
      <x v="110"/>
    </i>
    <i r="1">
      <x v="111"/>
    </i>
    <i r="1">
      <x v="112"/>
    </i>
    <i>
      <x v="5"/>
    </i>
    <i r="1">
      <x v="89"/>
    </i>
    <i r="1">
      <x v="90"/>
    </i>
    <i r="1">
      <x v="91"/>
    </i>
    <i r="1">
      <x v="92"/>
    </i>
    <i r="1">
      <x v="93"/>
    </i>
    <i r="1">
      <x v="94"/>
    </i>
    <i r="1">
      <x v="95"/>
    </i>
    <i r="1">
      <x v="96"/>
    </i>
    <i>
      <x v="6"/>
    </i>
    <i r="1">
      <x v="9"/>
    </i>
    <i r="1">
      <x v="10"/>
    </i>
    <i r="1">
      <x v="11"/>
    </i>
    <i r="1">
      <x v="12"/>
    </i>
    <i r="1">
      <x v="13"/>
    </i>
    <i r="1">
      <x v="14"/>
    </i>
    <i r="1">
      <x v="15"/>
    </i>
    <i r="1">
      <x v="16"/>
    </i>
    <i>
      <x v="7"/>
    </i>
    <i r="1">
      <x v="170"/>
    </i>
    <i r="1">
      <x v="171"/>
    </i>
    <i r="1">
      <x v="172"/>
    </i>
    <i r="1">
      <x v="173"/>
    </i>
    <i r="1">
      <x v="174"/>
    </i>
    <i r="1">
      <x v="175"/>
    </i>
    <i>
      <x v="8"/>
    </i>
    <i r="1">
      <x v="97"/>
    </i>
    <i r="1">
      <x v="98"/>
    </i>
    <i r="1">
      <x v="99"/>
    </i>
    <i r="1">
      <x v="100"/>
    </i>
    <i r="1">
      <x v="101"/>
    </i>
    <i r="1">
      <x v="102"/>
    </i>
    <i r="1">
      <x v="103"/>
    </i>
    <i r="1">
      <x v="104"/>
    </i>
    <i r="1">
      <x v="105"/>
    </i>
    <i r="1">
      <x v="106"/>
    </i>
    <i>
      <x v="9"/>
    </i>
    <i r="1">
      <x v="120"/>
    </i>
    <i r="1">
      <x v="121"/>
    </i>
    <i r="1">
      <x v="122"/>
    </i>
    <i r="1">
      <x v="123"/>
    </i>
    <i r="1">
      <x v="124"/>
    </i>
    <i r="1">
      <x v="125"/>
    </i>
    <i r="1">
      <x v="126"/>
    </i>
    <i r="1">
      <x v="127"/>
    </i>
    <i r="1">
      <x v="128"/>
    </i>
    <i>
      <x v="10"/>
    </i>
    <i r="1">
      <x v="17"/>
    </i>
    <i r="1">
      <x v="18"/>
    </i>
    <i r="1">
      <x v="19"/>
    </i>
    <i r="1">
      <x v="20"/>
    </i>
    <i r="1">
      <x v="21"/>
    </i>
    <i r="1">
      <x v="22"/>
    </i>
    <i r="1">
      <x v="23"/>
    </i>
    <i r="1">
      <x v="24"/>
    </i>
    <i>
      <x v="11"/>
    </i>
    <i r="1">
      <x v="129"/>
    </i>
    <i r="1">
      <x v="130"/>
    </i>
    <i r="1">
      <x v="131"/>
    </i>
    <i r="1">
      <x v="132"/>
    </i>
    <i r="1">
      <x v="133"/>
    </i>
    <i r="1">
      <x v="134"/>
    </i>
    <i r="1">
      <x v="135"/>
    </i>
    <i r="1">
      <x v="136"/>
    </i>
    <i>
      <x v="12"/>
    </i>
    <i r="1">
      <x v="60"/>
    </i>
    <i r="1">
      <x v="61"/>
    </i>
    <i r="1">
      <x v="62"/>
    </i>
    <i r="1">
      <x v="63"/>
    </i>
    <i r="1">
      <x v="64"/>
    </i>
    <i r="1">
      <x v="65"/>
    </i>
    <i r="1">
      <x v="66"/>
    </i>
    <i>
      <x v="13"/>
    </i>
    <i r="1">
      <x v="44"/>
    </i>
    <i r="1">
      <x v="45"/>
    </i>
    <i r="1">
      <x v="46"/>
    </i>
    <i r="1">
      <x v="47"/>
    </i>
    <i r="1">
      <x v="48"/>
    </i>
    <i r="1">
      <x v="49"/>
    </i>
    <i r="1">
      <x v="50"/>
    </i>
    <i r="1">
      <x v="51"/>
    </i>
    <i r="1">
      <x v="52"/>
    </i>
    <i>
      <x v="14"/>
    </i>
    <i r="1">
      <x v="165"/>
    </i>
    <i r="1">
      <x v="166"/>
    </i>
    <i r="1">
      <x v="167"/>
    </i>
    <i r="1">
      <x v="168"/>
    </i>
    <i r="1">
      <x v="169"/>
    </i>
    <i>
      <x v="15"/>
    </i>
    <i r="1">
      <x v="73"/>
    </i>
    <i r="1">
      <x v="74"/>
    </i>
    <i r="1">
      <x v="75"/>
    </i>
    <i r="1">
      <x v="76"/>
    </i>
    <i r="1">
      <x v="77"/>
    </i>
    <i r="1">
      <x v="78"/>
    </i>
    <i r="1">
      <x v="79"/>
    </i>
    <i r="1">
      <x v="80"/>
    </i>
    <i>
      <x v="16"/>
    </i>
    <i r="1">
      <x v="151"/>
    </i>
    <i r="1">
      <x v="152"/>
    </i>
    <i r="1">
      <x v="153"/>
    </i>
    <i r="1">
      <x v="154"/>
    </i>
    <i r="1">
      <x v="155"/>
    </i>
    <i r="1">
      <x v="156"/>
    </i>
    <i r="1">
      <x v="157"/>
    </i>
    <i r="1">
      <x v="158"/>
    </i>
    <i r="1">
      <x v="159"/>
    </i>
    <i>
      <x v="17"/>
    </i>
    <i r="1">
      <x v="161"/>
    </i>
    <i r="1">
      <x v="162"/>
    </i>
    <i r="1">
      <x v="163"/>
    </i>
    <i r="1">
      <x v="164"/>
    </i>
    <i>
      <x v="18"/>
    </i>
    <i r="1">
      <x v="81"/>
    </i>
    <i r="1">
      <x v="82"/>
    </i>
    <i r="1">
      <x v="83"/>
    </i>
    <i r="1">
      <x v="84"/>
    </i>
    <i r="1">
      <x v="85"/>
    </i>
    <i r="1">
      <x v="86"/>
    </i>
    <i r="1">
      <x v="87"/>
    </i>
    <i r="1">
      <x v="88"/>
    </i>
    <i>
      <x v="19"/>
    </i>
    <i r="1">
      <x v="53"/>
    </i>
    <i r="1">
      <x v="54"/>
    </i>
    <i r="1">
      <x v="55"/>
    </i>
    <i r="1">
      <x v="56"/>
    </i>
    <i r="1">
      <x v="57"/>
    </i>
    <i r="1">
      <x v="58"/>
    </i>
    <i r="1">
      <x v="59"/>
    </i>
    <i>
      <x v="20"/>
    </i>
    <i r="1">
      <x v="143"/>
    </i>
    <i r="1">
      <x v="144"/>
    </i>
    <i r="1">
      <x v="145"/>
    </i>
    <i r="1">
      <x v="146"/>
    </i>
    <i r="1">
      <x v="147"/>
    </i>
    <i r="1">
      <x v="148"/>
    </i>
    <i r="1">
      <x v="149"/>
    </i>
    <i r="1">
      <x v="150"/>
    </i>
    <i>
      <x v="21"/>
    </i>
    <i r="1">
      <x v="25"/>
    </i>
    <i r="1">
      <x v="26"/>
    </i>
    <i r="1">
      <x v="27"/>
    </i>
    <i r="1">
      <x v="28"/>
    </i>
    <i r="1">
      <x v="29"/>
    </i>
    <i r="1">
      <x v="30"/>
    </i>
    <i r="1">
      <x v="31"/>
    </i>
    <i>
      <x v="22"/>
    </i>
    <i r="1">
      <x v="137"/>
    </i>
    <i r="1">
      <x v="138"/>
    </i>
    <i r="1">
      <x v="139"/>
    </i>
    <i r="1">
      <x v="140"/>
    </i>
    <i r="1">
      <x v="141"/>
    </i>
    <i r="1">
      <x v="142"/>
    </i>
    <i>
      <x v="23"/>
    </i>
    <i r="1">
      <x v="67"/>
    </i>
    <i r="1">
      <x v="68"/>
    </i>
    <i r="1">
      <x v="69"/>
    </i>
    <i r="1">
      <x v="70"/>
    </i>
    <i r="1">
      <x v="71"/>
    </i>
    <i r="1">
      <x v="72"/>
    </i>
    <i>
      <x v="24"/>
    </i>
    <i r="1">
      <x/>
    </i>
    <i r="1">
      <x v="1"/>
    </i>
    <i r="1">
      <x v="2"/>
    </i>
    <i r="1">
      <x v="3"/>
    </i>
    <i r="1">
      <x v="4"/>
    </i>
    <i r="1">
      <x v="5"/>
    </i>
    <i r="1">
      <x v="6"/>
    </i>
    <i r="1">
      <x v="7"/>
    </i>
    <i r="1">
      <x v="8"/>
    </i>
    <i>
      <x v="25"/>
    </i>
    <i r="1">
      <x v="32"/>
    </i>
    <i r="1">
      <x v="33"/>
    </i>
    <i r="1">
      <x v="34"/>
    </i>
    <i r="1">
      <x v="35"/>
    </i>
    <i r="1">
      <x v="36"/>
    </i>
    <i r="1">
      <x v="3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6C39539-86B6-4C48-B975-0A898644CE15}" name="Draaitabel1" cacheId="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3:A32" firstHeaderRow="1" firstDataRow="1" firstDataCol="1"/>
  <pivotFields count="39">
    <pivotField showAll="0"/>
    <pivotField showAll="0"/>
    <pivotField showAll="0"/>
    <pivotField axis="axisRow" showAll="0">
      <items count="3">
        <item x="1"/>
        <item x="0"/>
        <item t="default"/>
      </items>
    </pivotField>
    <pivotField axis="axisRow" showAll="0">
      <items count="28">
        <item x="24"/>
        <item x="18"/>
        <item x="25"/>
        <item x="3"/>
        <item x="13"/>
        <item x="12"/>
        <item x="4"/>
        <item x="23"/>
        <item x="14"/>
        <item x="15"/>
        <item x="5"/>
        <item x="17"/>
        <item x="6"/>
        <item x="2"/>
        <item x="22"/>
        <item x="8"/>
        <item x="20"/>
        <item x="21"/>
        <item x="9"/>
        <item x="10"/>
        <item x="16"/>
        <item x="0"/>
        <item x="19"/>
        <item x="7"/>
        <item x="11"/>
        <item x="1"/>
        <item m="1" x="2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4"/>
  </rowFields>
  <rowItems count="29">
    <i>
      <x/>
    </i>
    <i r="1">
      <x/>
    </i>
    <i r="1">
      <x v="2"/>
    </i>
    <i r="1">
      <x v="7"/>
    </i>
    <i r="1">
      <x v="14"/>
    </i>
    <i r="1">
      <x v="17"/>
    </i>
    <i>
      <x v="1"/>
    </i>
    <i r="1">
      <x v="1"/>
    </i>
    <i r="1">
      <x v="3"/>
    </i>
    <i r="1">
      <x v="4"/>
    </i>
    <i r="1">
      <x v="5"/>
    </i>
    <i r="1">
      <x v="6"/>
    </i>
    <i r="1">
      <x v="8"/>
    </i>
    <i r="1">
      <x v="9"/>
    </i>
    <i r="1">
      <x v="10"/>
    </i>
    <i r="1">
      <x v="11"/>
    </i>
    <i r="1">
      <x v="12"/>
    </i>
    <i r="1">
      <x v="13"/>
    </i>
    <i r="1">
      <x v="15"/>
    </i>
    <i r="1">
      <x v="16"/>
    </i>
    <i r="1">
      <x v="18"/>
    </i>
    <i r="1">
      <x v="19"/>
    </i>
    <i r="1">
      <x v="20"/>
    </i>
    <i r="1">
      <x v="21"/>
    </i>
    <i r="1">
      <x v="22"/>
    </i>
    <i r="1">
      <x v="23"/>
    </i>
    <i r="1">
      <x v="24"/>
    </i>
    <i r="1">
      <x v="25"/>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imburg.nl/loket/subsidies/beleidsregels-0/"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0.bin"/><Relationship Id="rId1" Type="http://schemas.openxmlformats.org/officeDocument/2006/relationships/hyperlink" Target="https://www.topinkomens.nl/" TargetMode="External"/><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1.bin"/><Relationship Id="rId1" Type="http://schemas.openxmlformats.org/officeDocument/2006/relationships/hyperlink" Target="https://www.topinkomens.nl/" TargetMode="External"/><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2.bin"/><Relationship Id="rId1" Type="http://schemas.openxmlformats.org/officeDocument/2006/relationships/hyperlink" Target="https://www.topinkomens.nl/" TargetMode="External"/><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3.bin"/><Relationship Id="rId1" Type="http://schemas.openxmlformats.org/officeDocument/2006/relationships/hyperlink" Target="https://www.topinkomens.nl/" TargetMode="External"/><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4.bin"/><Relationship Id="rId1" Type="http://schemas.openxmlformats.org/officeDocument/2006/relationships/hyperlink" Target="https://www.topinkomens.nl/" TargetMode="External"/><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15.bin"/><Relationship Id="rId1" Type="http://schemas.openxmlformats.org/officeDocument/2006/relationships/hyperlink" Target="https://www.topinkomens.nl/" TargetMode="External"/><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6.bin"/><Relationship Id="rId1" Type="http://schemas.openxmlformats.org/officeDocument/2006/relationships/hyperlink" Target="https://www.topinkomens.nl/" TargetMode="External"/><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printerSettings" Target="../printerSettings/printerSettings17.bin"/><Relationship Id="rId1" Type="http://schemas.openxmlformats.org/officeDocument/2006/relationships/hyperlink" Target="https://www.topinkomens.nl/" TargetMode="External"/><Relationship Id="rId4" Type="http://schemas.openxmlformats.org/officeDocument/2006/relationships/comments" Target="../comments1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18.bin"/><Relationship Id="rId1" Type="http://schemas.openxmlformats.org/officeDocument/2006/relationships/hyperlink" Target="https://www.topinkomens.nl/" TargetMode="External"/><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19.bin"/><Relationship Id="rId1" Type="http://schemas.openxmlformats.org/officeDocument/2006/relationships/hyperlink" Target="https://www.topinkomens.nl/" TargetMode="External"/><Relationship Id="rId4"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limburg.nl/subsidies"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printerSettings" Target="../printerSettings/printerSettings20.bin"/><Relationship Id="rId1" Type="http://schemas.openxmlformats.org/officeDocument/2006/relationships/hyperlink" Target="https://www.topinkomens.nl/" TargetMode="External"/><Relationship Id="rId4" Type="http://schemas.openxmlformats.org/officeDocument/2006/relationships/comments" Target="../comments1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1.bin"/><Relationship Id="rId1" Type="http://schemas.openxmlformats.org/officeDocument/2006/relationships/hyperlink" Target="https://www.topinkomens.nl/" TargetMode="External"/><Relationship Id="rId4" Type="http://schemas.openxmlformats.org/officeDocument/2006/relationships/comments" Target="../comments1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printerSettings" Target="../printerSettings/printerSettings22.bin"/><Relationship Id="rId1" Type="http://schemas.openxmlformats.org/officeDocument/2006/relationships/hyperlink" Target="https://www.topinkomens.nl/" TargetMode="External"/><Relationship Id="rId4" Type="http://schemas.openxmlformats.org/officeDocument/2006/relationships/comments" Target="../comments1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3.bin"/><Relationship Id="rId1" Type="http://schemas.openxmlformats.org/officeDocument/2006/relationships/hyperlink" Target="https://www.topinkomens.nl/" TargetMode="External"/><Relationship Id="rId4" Type="http://schemas.openxmlformats.org/officeDocument/2006/relationships/comments" Target="../comments1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printerSettings" Target="../printerSettings/printerSettings24.bin"/><Relationship Id="rId1" Type="http://schemas.openxmlformats.org/officeDocument/2006/relationships/hyperlink" Target="https://www.topinkomens.nl/" TargetMode="External"/><Relationship Id="rId4" Type="http://schemas.openxmlformats.org/officeDocument/2006/relationships/comments" Target="../comments1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25.bin"/><Relationship Id="rId1" Type="http://schemas.openxmlformats.org/officeDocument/2006/relationships/hyperlink" Target="https://www.topinkomens.nl/" TargetMode="External"/><Relationship Id="rId4" Type="http://schemas.openxmlformats.org/officeDocument/2006/relationships/comments" Target="../comments2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printerSettings" Target="../printerSettings/printerSettings26.bin"/><Relationship Id="rId1" Type="http://schemas.openxmlformats.org/officeDocument/2006/relationships/hyperlink" Target="https://www.topinkomens.nl/" TargetMode="External"/><Relationship Id="rId4" Type="http://schemas.openxmlformats.org/officeDocument/2006/relationships/comments" Target="../comments2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27.bin"/><Relationship Id="rId1" Type="http://schemas.openxmlformats.org/officeDocument/2006/relationships/hyperlink" Target="https://www.topinkomens.nl/" TargetMode="External"/><Relationship Id="rId4" Type="http://schemas.openxmlformats.org/officeDocument/2006/relationships/comments" Target="../comments22.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printerSettings" Target="../printerSettings/printerSettings28.bin"/><Relationship Id="rId1" Type="http://schemas.openxmlformats.org/officeDocument/2006/relationships/hyperlink" Target="https://www.topinkomens.nl/" TargetMode="External"/><Relationship Id="rId4" Type="http://schemas.openxmlformats.org/officeDocument/2006/relationships/comments" Target="../comments2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printerSettings" Target="../printerSettings/printerSettings29.bin"/><Relationship Id="rId1" Type="http://schemas.openxmlformats.org/officeDocument/2006/relationships/hyperlink" Target="https://www.topinkomens.nl/" TargetMode="External"/><Relationship Id="rId4" Type="http://schemas.openxmlformats.org/officeDocument/2006/relationships/comments" Target="../comments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printerSettings" Target="../printerSettings/printerSettings30.bin"/><Relationship Id="rId1" Type="http://schemas.openxmlformats.org/officeDocument/2006/relationships/hyperlink" Target="https://www.topinkomens.nl/" TargetMode="External"/><Relationship Id="rId4" Type="http://schemas.openxmlformats.org/officeDocument/2006/relationships/comments" Target="../comments25.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printerSettings" Target="../printerSettings/printerSettings31.bin"/><Relationship Id="rId1" Type="http://schemas.openxmlformats.org/officeDocument/2006/relationships/hyperlink" Target="https://www.topinkomens.nl/" TargetMode="External"/><Relationship Id="rId4" Type="http://schemas.openxmlformats.org/officeDocument/2006/relationships/comments" Target="../comments26.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printerSettings" Target="../printerSettings/printerSettings32.bin"/><Relationship Id="rId1" Type="http://schemas.openxmlformats.org/officeDocument/2006/relationships/hyperlink" Target="https://www.topinkomens.nl/" TargetMode="External"/><Relationship Id="rId4" Type="http://schemas.openxmlformats.org/officeDocument/2006/relationships/comments" Target="../comments27.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8.bin"/><Relationship Id="rId1" Type="http://schemas.openxmlformats.org/officeDocument/2006/relationships/hyperlink" Target="https://www.topinkomens.nl/" TargetMode="External"/><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9.bin"/><Relationship Id="rId1" Type="http://schemas.openxmlformats.org/officeDocument/2006/relationships/hyperlink" Target="https://www.topinkomens.nl/" TargetMode="Externa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L87"/>
  <sheetViews>
    <sheetView workbookViewId="0">
      <selection activeCell="I7" sqref="I7"/>
    </sheetView>
  </sheetViews>
  <sheetFormatPr defaultColWidth="9.109375" defaultRowHeight="13.2" x14ac:dyDescent="0.25"/>
  <cols>
    <col min="1" max="1" width="4.109375" style="204" customWidth="1"/>
    <col min="2" max="2" width="26.88671875" style="204" customWidth="1"/>
    <col min="3" max="3" width="12.109375" style="204" customWidth="1"/>
    <col min="4" max="6" width="9.109375" style="204"/>
    <col min="7" max="7" width="9.5546875" style="204" customWidth="1"/>
    <col min="8" max="11" width="9.109375" style="204"/>
    <col min="12" max="12" width="21.44140625" style="204" customWidth="1"/>
    <col min="13" max="16384" width="9.109375" style="204"/>
  </cols>
  <sheetData>
    <row r="1" spans="1:12" ht="17.399999999999999" x14ac:dyDescent="0.3">
      <c r="A1" s="198" t="s">
        <v>0</v>
      </c>
      <c r="B1" s="198"/>
      <c r="C1"/>
      <c r="D1"/>
      <c r="E1"/>
      <c r="F1"/>
      <c r="G1"/>
      <c r="H1"/>
      <c r="I1"/>
      <c r="J1"/>
      <c r="K1"/>
      <c r="L1"/>
    </row>
    <row r="2" spans="1:12" ht="18" thickBot="1" x14ac:dyDescent="0.35">
      <c r="A2" s="198"/>
      <c r="B2" s="198"/>
      <c r="C2"/>
      <c r="D2"/>
      <c r="E2"/>
      <c r="F2"/>
      <c r="G2"/>
      <c r="H2"/>
      <c r="I2"/>
      <c r="J2"/>
      <c r="K2"/>
      <c r="L2"/>
    </row>
    <row r="3" spans="1:12" ht="16.2" thickBot="1" x14ac:dyDescent="0.35">
      <c r="A3" s="188" t="s">
        <v>1</v>
      </c>
      <c r="B3" s="247"/>
      <c r="C3" s="194"/>
      <c r="D3" s="194"/>
      <c r="E3" s="194"/>
      <c r="F3" s="247"/>
      <c r="G3" s="194"/>
      <c r="H3" s="587"/>
      <c r="I3" s="588"/>
      <c r="J3" s="588"/>
      <c r="K3" s="588"/>
      <c r="L3" s="589"/>
    </row>
    <row r="4" spans="1:12" ht="16.2" thickBot="1" x14ac:dyDescent="0.35">
      <c r="A4" s="9"/>
      <c r="B4" s="10"/>
      <c r="C4"/>
      <c r="D4"/>
      <c r="E4"/>
      <c r="F4"/>
      <c r="G4"/>
      <c r="H4"/>
      <c r="I4"/>
      <c r="J4"/>
      <c r="K4"/>
      <c r="L4"/>
    </row>
    <row r="5" spans="1:12" ht="13.8" thickBot="1" x14ac:dyDescent="0.3">
      <c r="A5" s="2" t="s">
        <v>2</v>
      </c>
      <c r="B5" s="248"/>
      <c r="C5" s="248"/>
      <c r="D5" s="248"/>
      <c r="E5" s="248"/>
      <c r="F5" s="248"/>
      <c r="G5" s="248"/>
      <c r="H5" s="3"/>
      <c r="I5" s="3"/>
      <c r="J5" s="3"/>
      <c r="K5" s="3"/>
      <c r="L5" s="197"/>
    </row>
    <row r="6" spans="1:12" ht="13.8" thickBot="1" x14ac:dyDescent="0.3">
      <c r="A6" s="20"/>
      <c r="B6" s="1"/>
      <c r="C6" s="1"/>
      <c r="D6" s="1"/>
      <c r="E6" s="1"/>
      <c r="F6" s="1"/>
      <c r="G6" s="1"/>
      <c r="H6"/>
      <c r="I6"/>
      <c r="J6"/>
      <c r="K6"/>
      <c r="L6"/>
    </row>
    <row r="7" spans="1:12" x14ac:dyDescent="0.25">
      <c r="A7" s="245" t="s">
        <v>3</v>
      </c>
      <c r="B7" s="246"/>
      <c r="C7" s="246"/>
      <c r="D7" s="246"/>
      <c r="E7" s="246"/>
      <c r="F7" s="246"/>
      <c r="G7" s="246"/>
      <c r="H7" s="213"/>
      <c r="I7" s="74"/>
      <c r="J7" s="74"/>
      <c r="K7" s="74"/>
      <c r="L7" s="76"/>
    </row>
    <row r="8" spans="1:12" x14ac:dyDescent="0.25">
      <c r="A8" s="20"/>
      <c r="B8" s="324" t="s">
        <v>4</v>
      </c>
      <c r="C8" s="325" t="s">
        <v>5</v>
      </c>
      <c r="D8" s="1"/>
      <c r="E8" s="1"/>
      <c r="F8" s="1"/>
      <c r="G8" s="1"/>
      <c r="H8"/>
      <c r="I8"/>
      <c r="J8"/>
      <c r="K8"/>
      <c r="L8" s="19"/>
    </row>
    <row r="9" spans="1:12" x14ac:dyDescent="0.25">
      <c r="A9" s="18"/>
      <c r="B9" s="326" t="s">
        <v>6</v>
      </c>
      <c r="C9" s="327" t="s">
        <v>7</v>
      </c>
      <c r="D9"/>
      <c r="E9"/>
      <c r="F9"/>
      <c r="G9"/>
      <c r="H9"/>
      <c r="I9"/>
      <c r="J9"/>
      <c r="K9"/>
      <c r="L9" s="19"/>
    </row>
    <row r="10" spans="1:12" x14ac:dyDescent="0.25">
      <c r="A10" s="18"/>
      <c r="B10" s="328" t="s">
        <v>8</v>
      </c>
      <c r="C10" s="327" t="s">
        <v>9</v>
      </c>
      <c r="D10"/>
      <c r="E10"/>
      <c r="F10"/>
      <c r="G10"/>
      <c r="H10"/>
      <c r="I10"/>
      <c r="J10"/>
      <c r="K10"/>
      <c r="L10" s="19"/>
    </row>
    <row r="11" spans="1:12" ht="13.8" thickBot="1" x14ac:dyDescent="0.3">
      <c r="A11" s="210"/>
      <c r="B11" s="335" t="s">
        <v>10</v>
      </c>
      <c r="C11" s="336" t="s">
        <v>11</v>
      </c>
      <c r="D11" s="337"/>
      <c r="E11" s="337"/>
      <c r="F11" s="337"/>
      <c r="G11" s="338"/>
      <c r="H11" s="108"/>
      <c r="I11" s="108"/>
      <c r="J11" s="108"/>
      <c r="K11" s="108"/>
      <c r="L11" s="148"/>
    </row>
    <row r="12" spans="1:12" ht="13.8" thickBot="1" x14ac:dyDescent="0.3">
      <c r="A12" s="18"/>
      <c r="B12" s="1"/>
      <c r="C12" s="182"/>
      <c r="D12"/>
      <c r="E12"/>
      <c r="F12"/>
      <c r="G12"/>
      <c r="H12"/>
      <c r="I12"/>
      <c r="J12"/>
      <c r="K12"/>
      <c r="L12"/>
    </row>
    <row r="13" spans="1:12" x14ac:dyDescent="0.25">
      <c r="A13" s="245" t="s">
        <v>12</v>
      </c>
      <c r="B13" s="246"/>
      <c r="C13" s="300"/>
      <c r="D13" s="213"/>
      <c r="E13" s="213"/>
      <c r="F13" s="213"/>
      <c r="G13" s="213"/>
      <c r="H13" s="213"/>
      <c r="I13" s="74"/>
      <c r="J13" s="74"/>
      <c r="K13" s="74"/>
      <c r="L13" s="76"/>
    </row>
    <row r="14" spans="1:12" x14ac:dyDescent="0.25">
      <c r="A14" s="18"/>
      <c r="B14" s="329" t="s">
        <v>13</v>
      </c>
      <c r="C14" s="330" t="s">
        <v>7</v>
      </c>
      <c r="D14"/>
      <c r="E14"/>
      <c r="F14"/>
      <c r="G14"/>
      <c r="H14"/>
      <c r="I14"/>
      <c r="J14"/>
      <c r="K14"/>
      <c r="L14" s="19"/>
    </row>
    <row r="15" spans="1:12" x14ac:dyDescent="0.25">
      <c r="A15" s="18"/>
      <c r="B15" s="331" t="s">
        <v>14</v>
      </c>
      <c r="C15" s="322" t="s">
        <v>15</v>
      </c>
      <c r="D15" s="323"/>
      <c r="E15" s="323"/>
      <c r="F15" s="323"/>
      <c r="G15" s="323"/>
      <c r="H15" s="323"/>
      <c r="I15" s="323"/>
      <c r="J15" s="323"/>
      <c r="K15" s="323"/>
      <c r="L15" s="332"/>
    </row>
    <row r="16" spans="1:12" ht="13.8" thickBot="1" x14ac:dyDescent="0.3">
      <c r="A16" s="210"/>
      <c r="B16" s="333" t="s">
        <v>16</v>
      </c>
      <c r="C16" s="334" t="s">
        <v>17</v>
      </c>
      <c r="D16" s="108"/>
      <c r="E16" s="108"/>
      <c r="F16" s="108"/>
      <c r="G16" s="108"/>
      <c r="H16" s="108"/>
      <c r="I16" s="108"/>
      <c r="J16" s="108"/>
      <c r="K16" s="108"/>
      <c r="L16" s="148"/>
    </row>
    <row r="17" spans="1:12" ht="13.8" thickBot="1" x14ac:dyDescent="0.3">
      <c r="A17" s="18"/>
      <c r="B17" s="17"/>
      <c r="C17"/>
      <c r="D17"/>
      <c r="E17"/>
      <c r="F17"/>
      <c r="G17"/>
      <c r="H17"/>
      <c r="I17"/>
      <c r="J17"/>
      <c r="K17"/>
      <c r="L17"/>
    </row>
    <row r="18" spans="1:12" x14ac:dyDescent="0.25">
      <c r="A18" s="245" t="s">
        <v>18</v>
      </c>
      <c r="B18" s="245"/>
      <c r="C18" s="213"/>
      <c r="D18" s="213"/>
      <c r="E18" s="213"/>
      <c r="F18" s="213"/>
      <c r="G18" s="213"/>
      <c r="H18" s="213"/>
      <c r="I18" s="74"/>
      <c r="J18" s="74"/>
      <c r="K18" s="74"/>
      <c r="L18" s="76"/>
    </row>
    <row r="19" spans="1:12" x14ac:dyDescent="0.25">
      <c r="A19" s="18"/>
      <c r="B19" s="17" t="s">
        <v>19</v>
      </c>
      <c r="C19" s="17"/>
      <c r="D19"/>
      <c r="E19"/>
      <c r="F19"/>
      <c r="G19"/>
      <c r="H19"/>
      <c r="I19"/>
      <c r="J19"/>
      <c r="K19"/>
      <c r="L19" s="19"/>
    </row>
    <row r="20" spans="1:12" x14ac:dyDescent="0.25">
      <c r="A20" s="18"/>
      <c r="B20" s="17" t="s">
        <v>20</v>
      </c>
      <c r="C20" s="17"/>
      <c r="D20"/>
      <c r="E20"/>
      <c r="F20"/>
      <c r="G20"/>
      <c r="H20"/>
      <c r="I20"/>
      <c r="J20"/>
      <c r="K20"/>
      <c r="L20" s="19"/>
    </row>
    <row r="21" spans="1:12" x14ac:dyDescent="0.25">
      <c r="A21" s="18"/>
      <c r="B21" s="17" t="s">
        <v>21</v>
      </c>
      <c r="C21" s="17"/>
      <c r="D21"/>
      <c r="E21"/>
      <c r="F21"/>
      <c r="G21"/>
      <c r="H21"/>
      <c r="I21"/>
      <c r="J21"/>
      <c r="K21"/>
      <c r="L21" s="19"/>
    </row>
    <row r="22" spans="1:12" x14ac:dyDescent="0.25">
      <c r="A22" s="18"/>
      <c r="B22" s="17" t="s">
        <v>22</v>
      </c>
      <c r="C22" s="17"/>
      <c r="D22" s="17"/>
      <c r="E22" s="17"/>
      <c r="F22" s="17"/>
      <c r="G22" s="17"/>
      <c r="H22" s="17"/>
      <c r="I22" s="17"/>
      <c r="J22" s="17"/>
      <c r="K22" s="17"/>
      <c r="L22" s="27"/>
    </row>
    <row r="23" spans="1:12" x14ac:dyDescent="0.25">
      <c r="A23" s="18"/>
      <c r="B23" s="17" t="s">
        <v>23</v>
      </c>
      <c r="C23" s="17"/>
      <c r="D23" s="17"/>
      <c r="E23" s="17"/>
      <c r="F23" s="17"/>
      <c r="G23" s="17"/>
      <c r="H23" s="17"/>
      <c r="I23" s="17"/>
      <c r="J23" s="17"/>
      <c r="K23" s="17"/>
      <c r="L23" s="27"/>
    </row>
    <row r="24" spans="1:12" x14ac:dyDescent="0.25">
      <c r="A24" s="18"/>
      <c r="B24" s="17" t="s">
        <v>24</v>
      </c>
      <c r="C24" s="17"/>
      <c r="D24" s="17"/>
      <c r="E24" s="17"/>
      <c r="F24" s="17"/>
      <c r="G24" s="17"/>
      <c r="H24" s="17"/>
      <c r="I24" s="17"/>
      <c r="J24" s="17"/>
      <c r="K24" s="17"/>
      <c r="L24" s="27"/>
    </row>
    <row r="25" spans="1:12" x14ac:dyDescent="0.25">
      <c r="A25" s="18"/>
      <c r="B25" s="17" t="s">
        <v>25</v>
      </c>
      <c r="C25" s="17"/>
      <c r="D25" s="17"/>
      <c r="E25" s="17"/>
      <c r="F25" s="17"/>
      <c r="G25" s="17"/>
      <c r="H25" s="17"/>
      <c r="I25" s="17"/>
      <c r="J25" s="17"/>
      <c r="K25" s="17"/>
      <c r="L25" s="27"/>
    </row>
    <row r="26" spans="1:12" ht="13.8" thickBot="1" x14ac:dyDescent="0.3">
      <c r="A26" s="18"/>
      <c r="B26" s="17" t="s">
        <v>26</v>
      </c>
      <c r="C26" s="1"/>
      <c r="D26" s="17"/>
      <c r="E26" s="17"/>
      <c r="F26" s="17"/>
      <c r="G26" s="17"/>
      <c r="H26" s="17"/>
      <c r="I26" s="17"/>
      <c r="J26" s="17"/>
      <c r="K26" s="17"/>
      <c r="L26" s="27"/>
    </row>
    <row r="27" spans="1:12" ht="13.8" thickBot="1" x14ac:dyDescent="0.3">
      <c r="A27" s="18"/>
      <c r="B27" s="356" t="s">
        <v>27</v>
      </c>
      <c r="C27" s="199"/>
      <c r="D27" s="206"/>
      <c r="E27" s="206"/>
      <c r="F27" s="206"/>
      <c r="G27" s="206"/>
      <c r="H27" s="202" t="s">
        <v>28</v>
      </c>
      <c r="I27" s="207"/>
      <c r="J27" s="207"/>
      <c r="K27" s="207"/>
      <c r="L27" s="208"/>
    </row>
    <row r="28" spans="1:12" x14ac:dyDescent="0.25">
      <c r="A28" s="46"/>
      <c r="B28"/>
      <c r="C28"/>
      <c r="D28"/>
      <c r="E28"/>
      <c r="F28"/>
      <c r="G28"/>
      <c r="H28"/>
      <c r="I28"/>
      <c r="J28"/>
      <c r="K28"/>
      <c r="L28" s="19"/>
    </row>
    <row r="29" spans="1:12" ht="13.8" x14ac:dyDescent="0.25">
      <c r="A29" s="209"/>
      <c r="B29" s="17" t="s">
        <v>29</v>
      </c>
      <c r="C29" s="90"/>
      <c r="D29" s="90"/>
      <c r="E29"/>
      <c r="F29"/>
      <c r="G29"/>
      <c r="H29"/>
      <c r="I29"/>
      <c r="J29"/>
      <c r="K29" s="590"/>
      <c r="L29" s="591"/>
    </row>
    <row r="30" spans="1:12" x14ac:dyDescent="0.25">
      <c r="A30" s="18"/>
      <c r="B30" s="17" t="s">
        <v>30</v>
      </c>
      <c r="C30"/>
      <c r="D30" s="17"/>
      <c r="E30"/>
      <c r="F30"/>
      <c r="G30"/>
      <c r="H30"/>
      <c r="I30"/>
      <c r="J30"/>
      <c r="K30"/>
      <c r="L30" s="19"/>
    </row>
    <row r="31" spans="1:12" x14ac:dyDescent="0.25">
      <c r="A31" s="18"/>
      <c r="B31" s="17" t="s">
        <v>31</v>
      </c>
      <c r="C31"/>
      <c r="D31" s="17"/>
      <c r="E31"/>
      <c r="F31"/>
      <c r="G31"/>
      <c r="H31"/>
      <c r="I31"/>
      <c r="J31"/>
      <c r="K31"/>
      <c r="L31" s="19"/>
    </row>
    <row r="32" spans="1:12" x14ac:dyDescent="0.25">
      <c r="A32" s="18"/>
      <c r="B32" s="17" t="s">
        <v>32</v>
      </c>
      <c r="C32"/>
      <c r="D32" s="17"/>
      <c r="E32"/>
      <c r="F32"/>
      <c r="G32"/>
      <c r="H32"/>
      <c r="I32"/>
      <c r="J32"/>
      <c r="K32"/>
      <c r="L32" s="19"/>
    </row>
    <row r="33" spans="1:12" x14ac:dyDescent="0.25">
      <c r="A33" s="18"/>
      <c r="B33" s="17" t="s">
        <v>33</v>
      </c>
      <c r="C33"/>
      <c r="D33" s="17"/>
      <c r="E33"/>
      <c r="F33"/>
      <c r="G33"/>
      <c r="H33"/>
      <c r="I33"/>
      <c r="J33"/>
      <c r="K33"/>
      <c r="L33" s="19"/>
    </row>
    <row r="34" spans="1:12" x14ac:dyDescent="0.25">
      <c r="A34" s="18"/>
      <c r="B34" s="17" t="s">
        <v>34</v>
      </c>
      <c r="C34"/>
      <c r="D34" s="17"/>
      <c r="E34"/>
      <c r="F34"/>
      <c r="G34"/>
      <c r="H34"/>
      <c r="I34"/>
      <c r="J34"/>
      <c r="K34"/>
      <c r="L34" s="19"/>
    </row>
    <row r="35" spans="1:12" x14ac:dyDescent="0.25">
      <c r="A35" s="18"/>
      <c r="B35" s="17"/>
      <c r="C35"/>
      <c r="D35" s="17"/>
      <c r="E35"/>
      <c r="F35"/>
      <c r="G35"/>
      <c r="H35"/>
      <c r="I35"/>
      <c r="J35"/>
      <c r="K35"/>
      <c r="L35" s="19"/>
    </row>
    <row r="36" spans="1:12" x14ac:dyDescent="0.25">
      <c r="A36" s="18"/>
      <c r="B36" s="17" t="s">
        <v>35</v>
      </c>
      <c r="C36" s="17"/>
      <c r="D36" s="17"/>
      <c r="E36"/>
      <c r="F36"/>
      <c r="G36"/>
      <c r="H36"/>
      <c r="I36"/>
      <c r="J36"/>
      <c r="K36"/>
      <c r="L36" s="19"/>
    </row>
    <row r="37" spans="1:12" ht="14.4" thickBot="1" x14ac:dyDescent="0.3">
      <c r="A37" s="210"/>
      <c r="B37" s="108" t="s">
        <v>36</v>
      </c>
      <c r="C37" s="211"/>
      <c r="D37" s="108"/>
      <c r="E37" s="108"/>
      <c r="F37" s="108"/>
      <c r="G37" s="108"/>
      <c r="H37" s="108"/>
      <c r="I37" s="108"/>
      <c r="J37" s="108"/>
      <c r="K37" s="108"/>
      <c r="L37" s="148"/>
    </row>
    <row r="38" spans="1:12" ht="14.4" thickBot="1" x14ac:dyDescent="0.3">
      <c r="A38" s="17"/>
      <c r="B38"/>
      <c r="C38" s="90"/>
      <c r="D38"/>
      <c r="E38"/>
      <c r="F38"/>
      <c r="G38"/>
      <c r="H38"/>
      <c r="I38"/>
      <c r="J38"/>
      <c r="K38"/>
      <c r="L38"/>
    </row>
    <row r="39" spans="1:12" x14ac:dyDescent="0.25">
      <c r="A39" s="245" t="s">
        <v>37</v>
      </c>
      <c r="B39" s="245"/>
      <c r="C39" s="245"/>
      <c r="D39" s="213"/>
      <c r="E39" s="213"/>
      <c r="F39" s="213"/>
      <c r="G39" s="213"/>
      <c r="H39" s="213"/>
      <c r="I39" s="74"/>
      <c r="J39" s="74"/>
      <c r="K39" s="74"/>
      <c r="L39" s="76"/>
    </row>
    <row r="40" spans="1:12" x14ac:dyDescent="0.25">
      <c r="A40" s="20"/>
      <c r="B40" s="17" t="s">
        <v>38</v>
      </c>
      <c r="C40" s="1"/>
      <c r="D40"/>
      <c r="E40"/>
      <c r="F40"/>
      <c r="G40"/>
      <c r="H40"/>
      <c r="I40"/>
      <c r="J40"/>
      <c r="K40"/>
      <c r="L40" s="19"/>
    </row>
    <row r="41" spans="1:12" x14ac:dyDescent="0.25">
      <c r="A41" s="20"/>
      <c r="B41" s="435" t="s">
        <v>39</v>
      </c>
      <c r="C41" s="1"/>
      <c r="D41"/>
      <c r="E41"/>
      <c r="F41"/>
      <c r="G41"/>
      <c r="H41"/>
      <c r="I41"/>
      <c r="J41"/>
      <c r="K41"/>
      <c r="L41" s="19"/>
    </row>
    <row r="42" spans="1:12" x14ac:dyDescent="0.25">
      <c r="A42" s="20"/>
      <c r="B42" s="435" t="s">
        <v>40</v>
      </c>
      <c r="C42" s="1"/>
      <c r="D42"/>
      <c r="E42"/>
      <c r="F42"/>
      <c r="G42"/>
      <c r="H42"/>
      <c r="I42"/>
      <c r="J42"/>
      <c r="K42"/>
      <c r="L42" s="19"/>
    </row>
    <row r="43" spans="1:12" x14ac:dyDescent="0.25">
      <c r="A43" s="20"/>
      <c r="B43" s="436" t="s">
        <v>41</v>
      </c>
      <c r="C43" s="1"/>
      <c r="D43"/>
      <c r="E43"/>
      <c r="F43"/>
      <c r="G43"/>
      <c r="H43"/>
      <c r="I43"/>
      <c r="J43"/>
      <c r="K43"/>
      <c r="L43" s="19"/>
    </row>
    <row r="44" spans="1:12" ht="13.8" thickBot="1" x14ac:dyDescent="0.3">
      <c r="A44" s="140"/>
      <c r="B44" s="108"/>
      <c r="C44" s="108"/>
      <c r="D44" s="108"/>
      <c r="E44" s="108"/>
      <c r="F44" s="108"/>
      <c r="G44" s="108"/>
      <c r="H44" s="108"/>
      <c r="I44" s="108"/>
      <c r="J44" s="108"/>
      <c r="K44" s="108"/>
      <c r="L44" s="148"/>
    </row>
    <row r="45" spans="1:12" x14ac:dyDescent="0.25">
      <c r="A45" s="212" t="s">
        <v>42</v>
      </c>
      <c r="B45" s="213"/>
      <c r="C45" s="213"/>
      <c r="D45" s="213"/>
      <c r="E45" s="213"/>
      <c r="F45" s="213"/>
      <c r="G45" s="213"/>
      <c r="H45" s="213"/>
      <c r="I45" s="74"/>
      <c r="J45" s="74"/>
      <c r="K45" s="74"/>
      <c r="L45" s="76"/>
    </row>
    <row r="46" spans="1:12" x14ac:dyDescent="0.25">
      <c r="A46" s="46"/>
      <c r="B46" s="17" t="s">
        <v>43</v>
      </c>
      <c r="C46"/>
      <c r="D46"/>
      <c r="E46"/>
      <c r="F46"/>
      <c r="G46"/>
      <c r="H46"/>
      <c r="I46"/>
      <c r="J46"/>
      <c r="K46"/>
      <c r="L46" s="19"/>
    </row>
    <row r="47" spans="1:12" x14ac:dyDescent="0.25">
      <c r="A47" s="46"/>
      <c r="B47" s="17" t="s">
        <v>44</v>
      </c>
      <c r="C47"/>
      <c r="D47"/>
      <c r="E47"/>
      <c r="F47"/>
      <c r="G47"/>
      <c r="H47"/>
      <c r="I47"/>
      <c r="J47"/>
      <c r="K47"/>
      <c r="L47" s="19"/>
    </row>
    <row r="48" spans="1:12" x14ac:dyDescent="0.25">
      <c r="A48" s="46"/>
      <c r="B48" s="17" t="s">
        <v>45</v>
      </c>
      <c r="C48"/>
      <c r="D48"/>
      <c r="E48"/>
      <c r="F48"/>
      <c r="G48"/>
      <c r="H48"/>
      <c r="I48"/>
      <c r="J48"/>
      <c r="K48"/>
      <c r="L48" s="19"/>
    </row>
    <row r="49" spans="1:12" x14ac:dyDescent="0.25">
      <c r="A49" s="46"/>
      <c r="B49" s="17" t="s">
        <v>46</v>
      </c>
      <c r="C49"/>
      <c r="D49"/>
      <c r="E49"/>
      <c r="F49"/>
      <c r="G49"/>
      <c r="H49"/>
      <c r="I49"/>
      <c r="J49"/>
      <c r="K49"/>
      <c r="L49" s="19"/>
    </row>
    <row r="50" spans="1:12" x14ac:dyDescent="0.25">
      <c r="A50" s="46"/>
      <c r="B50" s="17" t="s">
        <v>47</v>
      </c>
      <c r="C50"/>
      <c r="D50"/>
      <c r="E50"/>
      <c r="F50"/>
      <c r="G50"/>
      <c r="H50"/>
      <c r="I50"/>
      <c r="J50"/>
      <c r="K50"/>
      <c r="L50" s="19"/>
    </row>
    <row r="51" spans="1:12" x14ac:dyDescent="0.25">
      <c r="A51" s="46"/>
      <c r="B51" s="17" t="s">
        <v>48</v>
      </c>
      <c r="C51"/>
      <c r="D51"/>
      <c r="E51"/>
      <c r="F51"/>
      <c r="G51"/>
      <c r="H51"/>
      <c r="I51"/>
      <c r="J51"/>
      <c r="K51"/>
      <c r="L51" s="19"/>
    </row>
    <row r="52" spans="1:12" x14ac:dyDescent="0.25">
      <c r="A52" s="46"/>
      <c r="B52" s="17" t="s">
        <v>49</v>
      </c>
      <c r="C52"/>
      <c r="D52"/>
      <c r="E52"/>
      <c r="F52"/>
      <c r="G52"/>
      <c r="H52"/>
      <c r="I52"/>
      <c r="J52"/>
      <c r="K52"/>
      <c r="L52" s="19"/>
    </row>
    <row r="53" spans="1:12" x14ac:dyDescent="0.25">
      <c r="A53" s="46"/>
      <c r="B53"/>
      <c r="C53"/>
      <c r="D53"/>
      <c r="E53"/>
      <c r="F53"/>
      <c r="G53"/>
      <c r="H53"/>
      <c r="I53"/>
      <c r="J53"/>
      <c r="K53"/>
      <c r="L53" s="19"/>
    </row>
    <row r="54" spans="1:12" x14ac:dyDescent="0.25">
      <c r="A54" s="214"/>
      <c r="B54" t="s">
        <v>50</v>
      </c>
      <c r="C54"/>
      <c r="D54"/>
      <c r="E54"/>
      <c r="F54"/>
      <c r="G54"/>
      <c r="H54"/>
      <c r="I54"/>
      <c r="J54"/>
      <c r="K54"/>
      <c r="L54" s="19"/>
    </row>
    <row r="55" spans="1:12" x14ac:dyDescent="0.25">
      <c r="A55" s="46"/>
      <c r="B55" t="s">
        <v>51</v>
      </c>
      <c r="C55"/>
      <c r="D55"/>
      <c r="E55"/>
      <c r="F55"/>
      <c r="G55"/>
      <c r="H55"/>
      <c r="I55"/>
      <c r="J55"/>
      <c r="K55"/>
      <c r="L55" s="19"/>
    </row>
    <row r="56" spans="1:12" ht="13.8" thickBot="1" x14ac:dyDescent="0.3">
      <c r="A56" s="140"/>
      <c r="B56" s="108" t="s">
        <v>52</v>
      </c>
      <c r="C56" s="108"/>
      <c r="D56" s="108"/>
      <c r="E56" s="108"/>
      <c r="F56" s="108"/>
      <c r="G56" s="108"/>
      <c r="H56" s="108"/>
      <c r="I56" s="108"/>
      <c r="J56" s="108"/>
      <c r="K56" s="108"/>
      <c r="L56" s="148"/>
    </row>
    <row r="57" spans="1:12" ht="13.8" thickBot="1" x14ac:dyDescent="0.3">
      <c r="A57" s="46"/>
      <c r="B57"/>
      <c r="C57"/>
      <c r="D57"/>
      <c r="E57"/>
      <c r="F57"/>
      <c r="G57"/>
      <c r="H57"/>
      <c r="I57"/>
      <c r="J57"/>
      <c r="K57"/>
      <c r="L57"/>
    </row>
    <row r="58" spans="1:12" x14ac:dyDescent="0.25">
      <c r="A58" s="212" t="s">
        <v>53</v>
      </c>
      <c r="B58" s="213"/>
      <c r="C58" s="213"/>
      <c r="D58" s="213"/>
      <c r="E58" s="213"/>
      <c r="F58" s="213"/>
      <c r="G58" s="213"/>
      <c r="H58" s="213"/>
      <c r="I58" s="74"/>
      <c r="J58" s="74"/>
      <c r="K58" s="74"/>
      <c r="L58" s="76"/>
    </row>
    <row r="59" spans="1:12" x14ac:dyDescent="0.25">
      <c r="A59" s="382"/>
      <c r="B59" s="206" t="s">
        <v>54</v>
      </c>
      <c r="C59"/>
      <c r="D59"/>
      <c r="E59"/>
      <c r="F59"/>
      <c r="G59"/>
      <c r="H59"/>
      <c r="I59"/>
      <c r="J59"/>
      <c r="K59"/>
      <c r="L59" s="19"/>
    </row>
    <row r="60" spans="1:12" x14ac:dyDescent="0.25">
      <c r="A60" s="46"/>
      <c r="B60" t="s">
        <v>55</v>
      </c>
      <c r="C60"/>
      <c r="D60"/>
      <c r="E60"/>
      <c r="F60"/>
      <c r="G60"/>
      <c r="H60"/>
      <c r="I60"/>
      <c r="J60"/>
      <c r="K60"/>
      <c r="L60" s="19"/>
    </row>
    <row r="61" spans="1:12" x14ac:dyDescent="0.25">
      <c r="A61" s="46"/>
      <c r="B61" s="215" t="s">
        <v>56</v>
      </c>
      <c r="C61"/>
      <c r="D61"/>
      <c r="E61"/>
      <c r="F61"/>
      <c r="G61"/>
      <c r="H61"/>
      <c r="I61"/>
      <c r="J61"/>
      <c r="K61"/>
      <c r="L61" s="19"/>
    </row>
    <row r="62" spans="1:12" x14ac:dyDescent="0.25">
      <c r="A62" s="46"/>
      <c r="B62" s="215" t="s">
        <v>57</v>
      </c>
      <c r="C62"/>
      <c r="D62"/>
      <c r="E62"/>
      <c r="F62"/>
      <c r="G62"/>
      <c r="H62"/>
      <c r="I62"/>
      <c r="J62"/>
      <c r="K62"/>
      <c r="L62" s="19"/>
    </row>
    <row r="63" spans="1:12" x14ac:dyDescent="0.25">
      <c r="A63" s="46"/>
      <c r="B63" s="215" t="s">
        <v>58</v>
      </c>
      <c r="C63"/>
      <c r="D63"/>
      <c r="E63"/>
      <c r="F63"/>
      <c r="G63"/>
      <c r="H63"/>
      <c r="I63"/>
      <c r="J63"/>
      <c r="K63"/>
      <c r="L63" s="19"/>
    </row>
    <row r="64" spans="1:12" x14ac:dyDescent="0.25">
      <c r="A64" s="46"/>
      <c r="B64" s="215" t="s">
        <v>59</v>
      </c>
      <c r="C64"/>
      <c r="D64"/>
      <c r="E64"/>
      <c r="F64"/>
      <c r="G64"/>
      <c r="H64"/>
      <c r="I64"/>
      <c r="J64"/>
      <c r="K64"/>
      <c r="L64" s="19"/>
    </row>
    <row r="65" spans="1:12" x14ac:dyDescent="0.25">
      <c r="A65" s="46"/>
      <c r="B65" s="215" t="s">
        <v>60</v>
      </c>
      <c r="C65"/>
      <c r="D65"/>
      <c r="E65"/>
      <c r="F65"/>
      <c r="G65"/>
      <c r="H65"/>
      <c r="I65"/>
      <c r="J65"/>
      <c r="K65"/>
      <c r="L65" s="19"/>
    </row>
    <row r="66" spans="1:12" ht="13.8" thickBot="1" x14ac:dyDescent="0.3">
      <c r="A66" s="140"/>
      <c r="B66" s="216" t="s">
        <v>61</v>
      </c>
      <c r="C66" s="108"/>
      <c r="D66" s="108"/>
      <c r="E66" s="108"/>
      <c r="F66" s="108"/>
      <c r="G66" s="108"/>
      <c r="H66" s="108"/>
      <c r="I66" s="108"/>
      <c r="J66" s="108"/>
      <c r="K66" s="108"/>
      <c r="L66" s="148"/>
    </row>
    <row r="67" spans="1:12" ht="13.8" thickBot="1" x14ac:dyDescent="0.3">
      <c r="A67" s="46"/>
      <c r="B67" s="215"/>
      <c r="C67"/>
      <c r="D67"/>
      <c r="E67"/>
      <c r="F67"/>
      <c r="G67"/>
      <c r="H67"/>
      <c r="I67"/>
      <c r="J67"/>
      <c r="K67"/>
      <c r="L67"/>
    </row>
    <row r="68" spans="1:12" x14ac:dyDescent="0.25">
      <c r="A68" s="212" t="s">
        <v>62</v>
      </c>
      <c r="B68" s="387"/>
      <c r="C68" s="213"/>
      <c r="D68" s="213"/>
      <c r="E68" s="213"/>
      <c r="F68" s="213"/>
      <c r="G68" s="213"/>
      <c r="H68" s="213"/>
      <c r="I68" s="74"/>
      <c r="J68" s="74"/>
      <c r="K68" s="74"/>
      <c r="L68" s="76"/>
    </row>
    <row r="69" spans="1:12" x14ac:dyDescent="0.25">
      <c r="A69" s="382"/>
      <c r="B69" s="215" t="s">
        <v>63</v>
      </c>
      <c r="C69"/>
      <c r="D69"/>
      <c r="E69"/>
      <c r="F69"/>
      <c r="G69"/>
      <c r="H69"/>
      <c r="I69"/>
      <c r="J69"/>
      <c r="K69"/>
      <c r="L69" s="19"/>
    </row>
    <row r="70" spans="1:12" x14ac:dyDescent="0.25">
      <c r="A70" s="382"/>
      <c r="B70" s="256" t="s">
        <v>64</v>
      </c>
      <c r="C70"/>
      <c r="D70"/>
      <c r="E70"/>
      <c r="F70"/>
      <c r="G70"/>
      <c r="H70"/>
      <c r="I70"/>
      <c r="J70"/>
      <c r="K70"/>
      <c r="L70" s="19"/>
    </row>
    <row r="71" spans="1:12" ht="13.8" thickBot="1" x14ac:dyDescent="0.3">
      <c r="A71" s="388"/>
      <c r="B71" s="216" t="s">
        <v>65</v>
      </c>
      <c r="C71" s="108"/>
      <c r="D71" s="108"/>
      <c r="E71" s="108"/>
      <c r="F71" s="108"/>
      <c r="G71" s="108"/>
      <c r="H71" s="108"/>
      <c r="I71" s="108"/>
      <c r="J71" s="108"/>
      <c r="K71" s="108"/>
      <c r="L71" s="148"/>
    </row>
    <row r="72" spans="1:12" ht="13.8" thickBot="1" x14ac:dyDescent="0.3">
      <c r="A72" s="214" t="s">
        <v>66</v>
      </c>
      <c r="B72"/>
      <c r="C72"/>
      <c r="D72"/>
      <c r="E72"/>
      <c r="F72"/>
      <c r="G72"/>
      <c r="H72"/>
      <c r="I72"/>
      <c r="J72"/>
      <c r="K72"/>
      <c r="L72"/>
    </row>
    <row r="73" spans="1:12" x14ac:dyDescent="0.25">
      <c r="A73" s="224" t="s">
        <v>67</v>
      </c>
      <c r="B73" s="213"/>
      <c r="C73" s="213"/>
      <c r="D73" s="213"/>
      <c r="E73" s="213"/>
      <c r="F73" s="213"/>
      <c r="G73" s="213"/>
      <c r="H73" s="213"/>
      <c r="I73" s="74"/>
      <c r="J73" s="74"/>
      <c r="K73" s="74"/>
      <c r="L73" s="76"/>
    </row>
    <row r="74" spans="1:12" x14ac:dyDescent="0.25">
      <c r="A74" s="46"/>
      <c r="B74" t="s">
        <v>68</v>
      </c>
      <c r="C74"/>
      <c r="D74"/>
      <c r="E74"/>
      <c r="F74"/>
      <c r="G74"/>
      <c r="H74"/>
      <c r="I74"/>
      <c r="J74"/>
      <c r="K74"/>
      <c r="L74" s="19"/>
    </row>
    <row r="75" spans="1:12" x14ac:dyDescent="0.25">
      <c r="A75" s="46"/>
      <c r="B75" s="215" t="s">
        <v>69</v>
      </c>
      <c r="C75"/>
      <c r="D75"/>
      <c r="E75"/>
      <c r="F75"/>
      <c r="G75"/>
      <c r="H75"/>
      <c r="I75"/>
      <c r="J75"/>
      <c r="K75"/>
      <c r="L75" s="19"/>
    </row>
    <row r="76" spans="1:12" ht="13.8" thickBot="1" x14ac:dyDescent="0.3">
      <c r="A76" s="140"/>
      <c r="B76" s="216" t="s">
        <v>70</v>
      </c>
      <c r="C76" s="108"/>
      <c r="D76" s="108"/>
      <c r="E76" s="108"/>
      <c r="F76" s="108"/>
      <c r="G76" s="108"/>
      <c r="H76" s="108"/>
      <c r="I76" s="108"/>
      <c r="J76" s="108"/>
      <c r="K76" s="108"/>
      <c r="L76" s="148"/>
    </row>
    <row r="77" spans="1:12" ht="13.8" thickBot="1" x14ac:dyDescent="0.3">
      <c r="A77"/>
      <c r="B77" s="215"/>
      <c r="C77"/>
      <c r="D77"/>
      <c r="E77"/>
      <c r="F77"/>
      <c r="G77"/>
      <c r="H77"/>
      <c r="I77"/>
      <c r="J77"/>
      <c r="K77"/>
      <c r="L77"/>
    </row>
    <row r="78" spans="1:12" x14ac:dyDescent="0.25">
      <c r="A78" s="447" t="s">
        <v>71</v>
      </c>
      <c r="B78" s="448"/>
      <c r="C78" s="448"/>
      <c r="D78" s="448"/>
      <c r="E78" s="448"/>
      <c r="F78" s="448"/>
      <c r="G78" s="448"/>
      <c r="H78" s="448"/>
      <c r="I78" s="449"/>
      <c r="J78" s="449"/>
      <c r="K78" s="449"/>
      <c r="L78" s="450"/>
    </row>
    <row r="79" spans="1:12" x14ac:dyDescent="0.25">
      <c r="A79" s="451"/>
      <c r="B79" s="339" t="s">
        <v>72</v>
      </c>
      <c r="C79" s="339"/>
      <c r="D79" s="339"/>
      <c r="E79" s="339"/>
      <c r="F79" s="339"/>
      <c r="G79" s="339"/>
      <c r="H79" s="339"/>
      <c r="I79" s="339"/>
      <c r="J79" s="339"/>
      <c r="K79" s="339"/>
      <c r="L79" s="452"/>
    </row>
    <row r="80" spans="1:12" ht="13.8" thickBot="1" x14ac:dyDescent="0.3">
      <c r="A80" s="453"/>
      <c r="B80" s="454" t="s">
        <v>73</v>
      </c>
      <c r="C80" s="455"/>
      <c r="D80" s="455"/>
      <c r="E80" s="455"/>
      <c r="F80" s="455"/>
      <c r="G80" s="455"/>
      <c r="H80" s="455"/>
      <c r="I80" s="455"/>
      <c r="J80" s="455"/>
      <c r="K80" s="455"/>
      <c r="L80" s="456"/>
    </row>
    <row r="81" spans="1:12" ht="13.8" thickBot="1" x14ac:dyDescent="0.3"/>
    <row r="82" spans="1:12" x14ac:dyDescent="0.25">
      <c r="A82" s="432" t="s">
        <v>74</v>
      </c>
      <c r="B82" s="389"/>
      <c r="C82" s="389"/>
      <c r="D82" s="389"/>
      <c r="E82" s="389"/>
      <c r="F82" s="389"/>
      <c r="G82" s="389"/>
      <c r="H82" s="389"/>
      <c r="I82" s="253"/>
      <c r="J82" s="253"/>
      <c r="K82" s="253"/>
      <c r="L82" s="254"/>
    </row>
    <row r="83" spans="1:12" x14ac:dyDescent="0.25">
      <c r="A83" s="441" t="s">
        <v>75</v>
      </c>
      <c r="B83" s="440" t="s">
        <v>76</v>
      </c>
      <c r="C83" s="440"/>
      <c r="D83" s="440"/>
      <c r="E83" s="440"/>
      <c r="F83" s="440"/>
      <c r="G83" s="440"/>
      <c r="H83" s="440"/>
      <c r="I83" s="440"/>
      <c r="J83" s="440"/>
      <c r="K83" s="440"/>
      <c r="L83" s="442"/>
    </row>
    <row r="84" spans="1:12" s="431" customFormat="1" x14ac:dyDescent="0.25">
      <c r="A84" s="443" t="s">
        <v>77</v>
      </c>
      <c r="B84" s="437" t="s">
        <v>78</v>
      </c>
      <c r="C84" s="438"/>
      <c r="D84" s="438"/>
      <c r="E84" s="438"/>
      <c r="F84" s="438"/>
      <c r="G84" s="438"/>
      <c r="H84" s="438"/>
      <c r="I84" s="438"/>
      <c r="J84" s="438"/>
      <c r="K84" s="438"/>
      <c r="L84" s="444"/>
    </row>
    <row r="85" spans="1:12" x14ac:dyDescent="0.25">
      <c r="A85" s="255"/>
      <c r="B85" s="204" t="s">
        <v>79</v>
      </c>
      <c r="L85" s="257"/>
    </row>
    <row r="86" spans="1:12" x14ac:dyDescent="0.25">
      <c r="A86" s="445"/>
      <c r="B86" s="439" t="s">
        <v>80</v>
      </c>
      <c r="C86" s="439"/>
      <c r="D86" s="439"/>
      <c r="E86" s="439"/>
      <c r="F86" s="439"/>
      <c r="G86" s="439"/>
      <c r="H86" s="439"/>
      <c r="I86" s="439"/>
      <c r="J86" s="439"/>
      <c r="K86" s="439"/>
      <c r="L86" s="446"/>
    </row>
    <row r="87" spans="1:12" ht="13.8" thickBot="1" x14ac:dyDescent="0.3">
      <c r="A87" s="258"/>
      <c r="B87" s="259"/>
      <c r="C87" s="259"/>
      <c r="D87" s="259"/>
      <c r="E87" s="259"/>
      <c r="F87" s="259"/>
      <c r="G87" s="259"/>
      <c r="H87" s="259"/>
      <c r="I87" s="259"/>
      <c r="J87" s="259"/>
      <c r="K87" s="259"/>
      <c r="L87" s="260"/>
    </row>
  </sheetData>
  <sheetProtection algorithmName="SHA-512" hashValue="DTtCp5/DrFO/6pcGOBCZctl++KJCr9MQQQKTAZIjO8oO4W7TgxG1GINeFj8KkQkWz2Lo8odFBLj5sjCS3w+B8Q==" saltValue="YTpvgCJxGXtCQRCwfSxG/Q==" spinCount="100000" sheet="1" objects="1" scenarios="1"/>
  <mergeCells count="2">
    <mergeCell ref="H3:L3"/>
    <mergeCell ref="K29:L29"/>
  </mergeCells>
  <hyperlinks>
    <hyperlink ref="H27" r:id="rId1" xr:uid="{00000000-0004-0000-0000-00000000000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229"/>
  <sheetViews>
    <sheetView topLeftCell="A2"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7.399999999999999" hidden="1" customHeight="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v>10</v>
      </c>
      <c r="F35" s="39">
        <f>D35*E35</f>
        <v>0</v>
      </c>
      <c r="G35" s="19"/>
      <c r="K35" s="228">
        <f t="shared" ref="K35:K44" si="0">F35</f>
        <v>0</v>
      </c>
    </row>
    <row r="36" spans="1:11" x14ac:dyDescent="0.25">
      <c r="A36" s="18"/>
      <c r="B36" s="282"/>
      <c r="C36" s="415"/>
      <c r="D36" s="40"/>
      <c r="E36" s="41"/>
      <c r="F36" s="39">
        <f>D36*E36</f>
        <v>0</v>
      </c>
      <c r="G36" s="19"/>
      <c r="K36" s="228">
        <f t="shared" si="0"/>
        <v>0</v>
      </c>
    </row>
    <row r="37" spans="1:11" x14ac:dyDescent="0.25">
      <c r="A37" s="18"/>
      <c r="B37" s="282"/>
      <c r="C37" s="415"/>
      <c r="D37" s="40"/>
      <c r="E37" s="41"/>
      <c r="F37" s="39">
        <f t="shared" ref="F37:F44" si="1">D37*E37</f>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v>5</v>
      </c>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jyFUJ//R412amBe1VY96hQ7VC/95pHskGCqngE3ZT/PRmIb7WMqKfx+ihQVBdSEhSC26Rcc0LA9xYmPqdtQWFw==" saltValue="sTeqe3EA+rufZ1UhfJq4Kw=="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59" priority="20" operator="notEqual">
      <formula>0</formula>
    </cfRule>
  </conditionalFormatting>
  <conditionalFormatting sqref="E89:E98">
    <cfRule type="cellIs" dxfId="158" priority="19" operator="greaterThan">
      <formula>5</formula>
    </cfRule>
  </conditionalFormatting>
  <conditionalFormatting sqref="A9 C9:D9">
    <cfRule type="expression" dxfId="157" priority="4">
      <formula>$C$6&lt;&gt;"Nee"</formula>
    </cfRule>
  </conditionalFormatting>
  <conditionalFormatting sqref="A8:D8">
    <cfRule type="expression" dxfId="156" priority="3">
      <formula>$C$7&lt;&gt;"Ja"</formula>
    </cfRule>
  </conditionalFormatting>
  <conditionalFormatting sqref="A7:D7">
    <cfRule type="expression" dxfId="155" priority="2">
      <formula>$C$6&lt;&gt;"Ja"</formula>
    </cfRule>
  </conditionalFormatting>
  <conditionalFormatting sqref="A10:D10">
    <cfRule type="expression" dxfId="154" priority="1">
      <formula>$C$6&lt;&gt;"Nee"</formula>
    </cfRule>
  </conditionalFormatting>
  <dataValidations count="18">
    <dataValidation type="decimal" allowBlank="1" showInputMessage="1" showErrorMessage="1" errorTitle="getal invoeren" error="hier kunt u alleen een getal invoeren" sqref="C19" xr:uid="{DA11514F-6102-4A3D-B5A3-E77542E4A321}">
      <formula1>0</formula1>
      <formula2>99999999</formula2>
    </dataValidation>
    <dataValidation type="decimal" allowBlank="1" showInputMessage="1" showErrorMessage="1" errorTitle="Foute invoer:" error="Getal moet tussen de 0 en 15 liggen_x000a_" prompt="voer een getal tussen de 0 en 15 in" sqref="B56" xr:uid="{00000000-0002-0000-0900-000003000000}">
      <formula1>0</formula1>
      <formula2>15</formula2>
    </dataValidation>
    <dataValidation type="decimal" allowBlank="1" showInputMessage="1" showErrorMessage="1" errorTitle="Fout" error="Vul hier een getal in" sqref="D89:D98 F216:F220 D121:D132 F121:F132 F149:F162 F204:F208 F210 F212 F214" xr:uid="{00000000-0002-0000-0900-000004000000}">
      <formula1>0</formula1>
      <formula2>99999999</formula2>
    </dataValidation>
    <dataValidation type="textLength" allowBlank="1" showInputMessage="1" showErrorMessage="1" error="te veel tekens gebruikt: maximaal 100" prompt="MAXIMAAL 100 TEKENS" sqref="C18" xr:uid="{5D69499D-65DC-42F4-B84F-F86201A26467}">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900-000006000000}">
      <formula1>0</formula1>
      <formula2>100</formula2>
    </dataValidation>
    <dataValidation type="decimal" allowBlank="1" showInputMessage="1" showErrorMessage="1" error="hier een getal invullen" sqref="D63:D71 D36:D44 E35:E44 B179:B187" xr:uid="{00000000-0002-0000-0900-000007000000}">
      <formula1>0</formula1>
      <formula2>999999999</formula2>
    </dataValidation>
    <dataValidation type="date" allowBlank="1" showInputMessage="1" showErrorMessage="1" error="datum niet correct ingevoerd_x000a_" prompt="bijv. 1-1-2021_x000a_" sqref="C89:C98" xr:uid="{00000000-0002-0000-0900-000008000000}">
      <formula1>1</formula1>
      <formula2>45658</formula2>
    </dataValidation>
    <dataValidation type="decimal" allowBlank="1" showInputMessage="1" showErrorMessage="1" prompt="voorbeeld 1,1 uur= 1,1*60= 1 uur en 6 minuten" sqref="D35 D62 B178" xr:uid="{00000000-0002-0000-0900-000009000000}">
      <formula1>0</formula1>
      <formula2>999999999</formula2>
    </dataValidation>
    <dataValidation type="decimal" allowBlank="1" showInputMessage="1" showErrorMessage="1" error="vul hier een getal in" sqref="F202" xr:uid="{00000000-0002-0000-09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900-00000B000000}">
      <formula1>E89&lt;=H89</formula1>
    </dataValidation>
    <dataValidation type="custom" allowBlank="1" showInputMessage="1" showErrorMessage="1" errorTitle="Fout" error="Duur van het project mag niet groter zijn dan de afschrijvingstermijn_x000a_" sqref="H89:H98" xr:uid="{00000000-0002-0000-0900-00000C000000}">
      <formula1>H89&lt;=E89</formula1>
    </dataValidation>
    <dataValidation type="list" allowBlank="1" showInputMessage="1" showErrorMessage="1" sqref="C5" xr:uid="{F07452A6-AB37-4ED8-A9E3-05FAD3B273FF}">
      <formula1>Gebied</formula1>
    </dataValidation>
    <dataValidation type="list" allowBlank="1" showInputMessage="1" showErrorMessage="1" sqref="C6:D6 C7" xr:uid="{57C1315B-DFFE-4D00-8D80-49242E1A4A09}">
      <formula1>"Ja,Nee"</formula1>
    </dataValidation>
    <dataValidation allowBlank="1" showInputMessage="1" sqref="C14:C16 D15" xr:uid="{C8C844AE-3F3C-4CAD-B358-E9BC59C145BB}"/>
    <dataValidation type="list" allowBlank="1" showInputMessage="1" showErrorMessage="1" sqref="C13" xr:uid="{22168561-B305-41D4-87C5-45DEE9380D98}">
      <formula1>INDIRECT(C12)</formula1>
    </dataValidation>
    <dataValidation type="list" allowBlank="1" showInputMessage="1" sqref="C10:D11" xr:uid="{D710AFB1-0DC3-40C3-8DB2-56CADF0BD0EC}">
      <formula1>"Ja,Nee"</formula1>
    </dataValidation>
    <dataValidation type="date" allowBlank="1" showInputMessage="1" showErrorMessage="1" error="datum niet correct ingevoerd_x000a_" prompt="bijv. 1-6-2026_x000a_" sqref="C17" xr:uid="{1D48864D-3E9E-4EB7-ADC2-51F48120D7EF}">
      <formula1>44197</formula1>
      <formula2>49310</formula2>
    </dataValidation>
    <dataValidation allowBlank="1" showInputMessage="1" prompt="Vul hier het maatregelnummer in waarmee de nieuwe maatregel een relatie heeft." sqref="C8:D8" xr:uid="{FD16FC0D-A4AF-40CA-8553-704B9C3C960A}"/>
  </dataValidations>
  <hyperlinks>
    <hyperlink ref="C226" location="'Printblad totaal'!A1" display="'Printblad totaal'!A1" xr:uid="{00000000-0004-0000-0900-000000000000}"/>
    <hyperlink ref="C227" location="'Printblad gebieden'!A1" display="'Printblad gebieden'!A1" xr:uid="{00000000-0004-0000-0900-000001000000}"/>
    <hyperlink ref="C51" r:id="rId1" xr:uid="{00000000-0004-0000-0900-000002000000}"/>
  </hyperlinks>
  <pageMargins left="0.70866141732283472" right="0.70866141732283472" top="0.74803149606299213" bottom="0.74803149606299213" header="0.31496062992125984" footer="0.31496062992125984"/>
  <pageSetup paperSize="9" scale="64"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3EED0C-F48C-4103-9137-CE670FF55B52}">
          <x14:formula1>
            <xm:f>'keuzelijst spukmtrgln'!$D$20:$D$26</xm:f>
          </x14:formula1>
          <xm:sqref>C12</xm:sqref>
        </x14:dataValidation>
        <x14:dataValidation type="list" allowBlank="1" showInputMessage="1" xr:uid="{FFB5EC00-8152-47DF-84F1-F84CB42B71D0}">
          <x14:formula1>
            <xm:f>IF($C$6="Nee",INDIRECT($C$5),'keuzelijst overigemtrgln'!$E$200)</xm:f>
          </x14:formula1>
          <xm:sqref>C9:D9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4pR52RKCnXD4bysdOP6ioSkN16enrpnsq/JCgxfGjlLnrVAx1h1ftjq/8q8DHPPEo/j3bR4G6cNSWXu5CM8suA==" saltValue="qlRAY8CeD87rv0z/XhxeJw=="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53" priority="20" operator="notEqual">
      <formula>0</formula>
    </cfRule>
  </conditionalFormatting>
  <conditionalFormatting sqref="E89:E98">
    <cfRule type="cellIs" dxfId="152" priority="19" operator="greaterThan">
      <formula>5</formula>
    </cfRule>
  </conditionalFormatting>
  <conditionalFormatting sqref="A9 C9:D9">
    <cfRule type="expression" dxfId="151" priority="4">
      <formula>$C$6&lt;&gt;"Nee"</formula>
    </cfRule>
  </conditionalFormatting>
  <conditionalFormatting sqref="A8:D8">
    <cfRule type="expression" dxfId="150" priority="3">
      <formula>$C$7&lt;&gt;"Ja"</formula>
    </cfRule>
  </conditionalFormatting>
  <conditionalFormatting sqref="A7:D7">
    <cfRule type="expression" dxfId="149" priority="2">
      <formula>$C$6&lt;&gt;"Ja"</formula>
    </cfRule>
  </conditionalFormatting>
  <conditionalFormatting sqref="A10:D10">
    <cfRule type="expression" dxfId="148" priority="1">
      <formula>$C$6&lt;&gt;"Nee"</formula>
    </cfRule>
  </conditionalFormatting>
  <dataValidations xWindow="694" yWindow="579" count="18">
    <dataValidation type="decimal" allowBlank="1" showInputMessage="1" showErrorMessage="1" errorTitle="getal invoeren" error="hier kunt u alleen een getal invoeren" sqref="C19" xr:uid="{28315BE7-C7A8-4039-AC46-B8F2064F63E1}">
      <formula1>0</formula1>
      <formula2>99999999</formula2>
    </dataValidation>
    <dataValidation type="decimal" allowBlank="1" showInputMessage="1" showErrorMessage="1" errorTitle="Foute invoer:" error="Getal moet tussen de 0 en 15 liggen_x000a_" prompt="voer een getal tussen de 0 en 15 in" sqref="B56" xr:uid="{00000000-0002-0000-0A00-000003000000}">
      <formula1>0</formula1>
      <formula2>15</formula2>
    </dataValidation>
    <dataValidation type="decimal" allowBlank="1" showInputMessage="1" showErrorMessage="1" errorTitle="Fout" error="Vul hier een getal in" sqref="D89:D98 F216:F220 D121:D132 F121:F132 F149:F162 F204:F208 F210 F212 F214" xr:uid="{00000000-0002-0000-0A00-000004000000}">
      <formula1>0</formula1>
      <formula2>99999999</formula2>
    </dataValidation>
    <dataValidation type="textLength" allowBlank="1" showInputMessage="1" showErrorMessage="1" error="te veel tekens gebruikt: maximaal 100" prompt="MAXIMAAL 100 TEKENS" sqref="C18" xr:uid="{4F196B28-75D8-4B61-9D62-F121635F3149}">
      <formula1>0</formula1>
      <formula2>100</formula2>
    </dataValidation>
    <dataValidation type="textLength" allowBlank="1" showInputMessage="1" showErrorMessage="1" error="tekst mag maximaal 100 tekens lang zijn" sqref="B35:B44 B62:B71 B89:B98 B121:B132 B149:B162 D149:D162 D204:D208 D210 D212 D214 D216:D220" xr:uid="{00000000-0002-0000-0A00-000006000000}">
      <formula1>0</formula1>
      <formula2>100</formula2>
    </dataValidation>
    <dataValidation type="decimal" allowBlank="1" showInputMessage="1" showErrorMessage="1" error="hier een getal invullen" sqref="D63:D71 D36:D44 E35:E44 B179:B187" xr:uid="{00000000-0002-0000-0A00-000007000000}">
      <formula1>0</formula1>
      <formula2>999999999</formula2>
    </dataValidation>
    <dataValidation type="date" allowBlank="1" showInputMessage="1" showErrorMessage="1" error="datum niet correct ingevoerd_x000a_" prompt="bijv. 1-1-2021_x000a_" sqref="C89:C98" xr:uid="{00000000-0002-0000-0A00-000008000000}">
      <formula1>1</formula1>
      <formula2>45658</formula2>
    </dataValidation>
    <dataValidation type="decimal" allowBlank="1" showInputMessage="1" showErrorMessage="1" prompt="voorbeeld 1,1 uur= 1,1*60= 1 uur en 6 minuten" sqref="D35 D62 B178" xr:uid="{00000000-0002-0000-0A00-000009000000}">
      <formula1>0</formula1>
      <formula2>999999999</formula2>
    </dataValidation>
    <dataValidation type="decimal" allowBlank="1" showInputMessage="1" showErrorMessage="1" error="vul hier een getal in" sqref="F202" xr:uid="{00000000-0002-0000-0A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A00-00000B000000}">
      <formula1>E89&lt;=H89</formula1>
    </dataValidation>
    <dataValidation type="custom" allowBlank="1" showInputMessage="1" showErrorMessage="1" errorTitle="Fout" error="Duur van het project mag niet groter zijn dan de afschrijvingstermijn_x000a_" sqref="H89:H98" xr:uid="{00000000-0002-0000-0A00-00000C000000}">
      <formula1>H89&lt;=E89</formula1>
    </dataValidation>
    <dataValidation type="list" allowBlank="1" showInputMessage="1" showErrorMessage="1" sqref="C5" xr:uid="{62F8C399-1C84-4E3B-A686-F644B40A00BF}">
      <formula1>Gebied</formula1>
    </dataValidation>
    <dataValidation type="list" allowBlank="1" showInputMessage="1" showErrorMessage="1" sqref="C6:D6 C7" xr:uid="{95CF9FE0-C9F6-4BE0-A6CE-920D34A76620}">
      <formula1>"Ja,Nee"</formula1>
    </dataValidation>
    <dataValidation allowBlank="1" showInputMessage="1" sqref="C14:C16 D15" xr:uid="{5DB05D41-886E-4098-9FCC-C44B498892F9}"/>
    <dataValidation type="list" allowBlank="1" showInputMessage="1" showErrorMessage="1" sqref="C13" xr:uid="{141EA9AE-37B8-4CF4-9CE2-FFB5EBCE93C2}">
      <formula1>INDIRECT(C12)</formula1>
    </dataValidation>
    <dataValidation type="list" allowBlank="1" showInputMessage="1" sqref="C10:D11" xr:uid="{B04517F7-C920-4E65-A340-6171AC8B5EBB}">
      <formula1>"Ja,Nee"</formula1>
    </dataValidation>
    <dataValidation type="date" allowBlank="1" showInputMessage="1" showErrorMessage="1" error="datum niet correct ingevoerd_x000a_" prompt="bijv. 1-6-2026_x000a_" sqref="C17" xr:uid="{AE7F610B-876F-4D42-9372-625D1F6AB723}">
      <formula1>44197</formula1>
      <formula2>49310</formula2>
    </dataValidation>
    <dataValidation allowBlank="1" showInputMessage="1" prompt="Vul hier het maatregelnummer in waarmee de nieuwe maatregel een relatie heeft." sqref="C8:D8" xr:uid="{E14C36AE-87A6-484C-BECB-C78AD017501C}"/>
  </dataValidations>
  <hyperlinks>
    <hyperlink ref="C226" location="'Printblad totaal'!A1" display="'Printblad totaal'!A1" xr:uid="{00000000-0004-0000-0A00-000000000000}"/>
    <hyperlink ref="C227" location="'Printblad gebieden'!A1" display="'Printblad gebieden'!A1" xr:uid="{00000000-0004-0000-0A00-000001000000}"/>
    <hyperlink ref="C51" r:id="rId1" xr:uid="{00000000-0004-0000-0A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xWindow="694" yWindow="579" count="2">
        <x14:dataValidation type="list" allowBlank="1" showInputMessage="1" showErrorMessage="1" xr:uid="{E18AECF6-4135-43DE-958C-6A68E6A1C045}">
          <x14:formula1>
            <xm:f>'keuzelijst spukmtrgln'!$D$20:$D$26</xm:f>
          </x14:formula1>
          <xm:sqref>C12</xm:sqref>
        </x14:dataValidation>
        <x14:dataValidation type="list" allowBlank="1" showInputMessage="1" xr:uid="{6EB1E269-14C3-432A-B7F1-BD5D56CABE56}">
          <x14:formula1>
            <xm:f>IF($C$6="Nee",INDIRECT($C$5),'keuzelijst overigemtrgln'!$E$200)</xm:f>
          </x14:formula1>
          <xm:sqref>C9:D9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dxrM2crRzpJx+neliFYnrfH6EhfNmXMGLv8TIWK/KNlLHD5wHaWG6pu7YPgsX8/EX6uQjnDbjmyDCo8maq+axQ==" saltValue="NZy5mh54mY23Z6Ho3tNJB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47" priority="20" operator="notEqual">
      <formula>0</formula>
    </cfRule>
  </conditionalFormatting>
  <conditionalFormatting sqref="E89:E98">
    <cfRule type="cellIs" dxfId="146" priority="19" operator="greaterThan">
      <formula>5</formula>
    </cfRule>
  </conditionalFormatting>
  <conditionalFormatting sqref="A9 C9:D9">
    <cfRule type="expression" dxfId="145" priority="4">
      <formula>$C$6&lt;&gt;"Nee"</formula>
    </cfRule>
  </conditionalFormatting>
  <conditionalFormatting sqref="A8:D8">
    <cfRule type="expression" dxfId="144" priority="3">
      <formula>$C$7&lt;&gt;"Ja"</formula>
    </cfRule>
  </conditionalFormatting>
  <conditionalFormatting sqref="A7:D7">
    <cfRule type="expression" dxfId="143" priority="2">
      <formula>$C$6&lt;&gt;"Ja"</formula>
    </cfRule>
  </conditionalFormatting>
  <conditionalFormatting sqref="A10:D10">
    <cfRule type="expression" dxfId="142" priority="1">
      <formula>$C$6&lt;&gt;"Nee"</formula>
    </cfRule>
  </conditionalFormatting>
  <dataValidations count="18">
    <dataValidation type="decimal" allowBlank="1" showInputMessage="1" showErrorMessage="1" errorTitle="getal invoeren" error="hier kunt u alleen een getal invoeren" sqref="C19" xr:uid="{C859146D-59AB-4E13-B7FF-C52B87E55183}">
      <formula1>0</formula1>
      <formula2>99999999</formula2>
    </dataValidation>
    <dataValidation type="decimal" allowBlank="1" showInputMessage="1" showErrorMessage="1" errorTitle="Foute invoer:" error="Getal moet tussen de 0 en 15 liggen_x000a_" prompt="voer een getal tussen de 0 en 15 in" sqref="B56" xr:uid="{00000000-0002-0000-0B00-000003000000}">
      <formula1>0</formula1>
      <formula2>15</formula2>
    </dataValidation>
    <dataValidation type="decimal" allowBlank="1" showInputMessage="1" showErrorMessage="1" errorTitle="Fout" error="Vul hier een getal in" sqref="D89:D98 F216:F220 D121:D132 F121:F132 F149:F162 F204:F208 F210 F212 F214" xr:uid="{00000000-0002-0000-0B00-000004000000}">
      <formula1>0</formula1>
      <formula2>99999999</formula2>
    </dataValidation>
    <dataValidation type="textLength" allowBlank="1" showInputMessage="1" showErrorMessage="1" error="te veel tekens gebruikt: maximaal 100" prompt="MAXIMAAL 100 TEKENS" sqref="C18" xr:uid="{77642874-C552-45ED-BBEB-6F6056654926}">
      <formula1>0</formula1>
      <formula2>100</formula2>
    </dataValidation>
    <dataValidation type="textLength" allowBlank="1" showInputMessage="1" showErrorMessage="1" error="tekst mag max 100 tekens zijn" sqref="B35:B44 B62:B71 B89:B98 B121:B132 B149:B162 D149:D162 D204:D208 D210 D212 D214 D216:D220" xr:uid="{00000000-0002-0000-0B00-000006000000}">
      <formula1>0</formula1>
      <formula2>100</formula2>
    </dataValidation>
    <dataValidation type="decimal" allowBlank="1" showInputMessage="1" showErrorMessage="1" error="hier een getal invullen" sqref="D63:D71 D36:D44 E35:E44 B179:B187" xr:uid="{00000000-0002-0000-0B00-000007000000}">
      <formula1>0</formula1>
      <formula2>999999999</formula2>
    </dataValidation>
    <dataValidation type="date" allowBlank="1" showInputMessage="1" showErrorMessage="1" error="datum niet correct ingevoerd_x000a_" prompt="bijv. 1-1-2021_x000a_" sqref="C89:C98" xr:uid="{00000000-0002-0000-0B00-000008000000}">
      <formula1>1</formula1>
      <formula2>45658</formula2>
    </dataValidation>
    <dataValidation type="decimal" allowBlank="1" showInputMessage="1" showErrorMessage="1" prompt="voorbeeld 1,1 uur= 1,1*60= 1 uur en 6 minuten" sqref="D35 D62 B178" xr:uid="{00000000-0002-0000-0B00-000009000000}">
      <formula1>0</formula1>
      <formula2>999999999</formula2>
    </dataValidation>
    <dataValidation type="decimal" allowBlank="1" showInputMessage="1" showErrorMessage="1" error="vul hier een getal in" sqref="F202" xr:uid="{00000000-0002-0000-0B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B00-00000B000000}">
      <formula1>E89&lt;=H89</formula1>
    </dataValidation>
    <dataValidation type="custom" allowBlank="1" showInputMessage="1" showErrorMessage="1" errorTitle="Fout" error="Duur van het project mag niet groter zijn dan de afschrijvingstermijn_x000a_" sqref="H89:H98" xr:uid="{00000000-0002-0000-0B00-00000C000000}">
      <formula1>H89&lt;=E89</formula1>
    </dataValidation>
    <dataValidation type="list" allowBlank="1" showInputMessage="1" showErrorMessage="1" sqref="C5" xr:uid="{1032016D-5D4F-4D5C-9F2C-8869CBE3D548}">
      <formula1>Gebied</formula1>
    </dataValidation>
    <dataValidation type="list" allowBlank="1" showInputMessage="1" showErrorMessage="1" sqref="C6:D6 C7" xr:uid="{64E7B22C-E855-4F9B-A3BA-97C3E32F76BC}">
      <formula1>"Ja,Nee"</formula1>
    </dataValidation>
    <dataValidation allowBlank="1" showInputMessage="1" sqref="C14:C16 D15" xr:uid="{3D773379-CC2B-4291-A8DC-2F3100FCD5C5}"/>
    <dataValidation type="list" allowBlank="1" showInputMessage="1" showErrorMessage="1" sqref="C13" xr:uid="{597B623F-6333-4AF1-92C5-2CF9B9E43A84}">
      <formula1>INDIRECT(C12)</formula1>
    </dataValidation>
    <dataValidation type="list" allowBlank="1" showInputMessage="1" sqref="C10:D11" xr:uid="{DAFF4A38-1941-4202-B8B1-81C3E69CA2AD}">
      <formula1>"Ja,Nee"</formula1>
    </dataValidation>
    <dataValidation type="date" allowBlank="1" showInputMessage="1" showErrorMessage="1" error="datum niet correct ingevoerd_x000a_" prompt="bijv. 1-6-2026_x000a_" sqref="C17" xr:uid="{A867E6FE-06A6-460B-B48A-9637CEA4A754}">
      <formula1>44197</formula1>
      <formula2>49310</formula2>
    </dataValidation>
    <dataValidation allowBlank="1" showInputMessage="1" prompt="Vul hier het maatregelnummer in waarmee de nieuwe maatregel een relatie heeft." sqref="C8:D8" xr:uid="{0291069F-0DF2-420B-B6FB-7247723B6006}"/>
  </dataValidations>
  <hyperlinks>
    <hyperlink ref="C226" location="'Printblad totaal'!A1" display="'Printblad totaal'!A1" xr:uid="{00000000-0004-0000-0B00-000000000000}"/>
    <hyperlink ref="C227" location="'Printblad gebieden'!A1" display="'Printblad gebieden'!A1" xr:uid="{00000000-0004-0000-0B00-000001000000}"/>
    <hyperlink ref="C51" r:id="rId1" xr:uid="{00000000-0004-0000-0B00-000002000000}"/>
  </hyperlinks>
  <pageMargins left="0.70866141732283472" right="0.70866141732283472" top="0.74803149606299213" bottom="0.74803149606299213" header="0.31496062992125984" footer="0.31496062992125984"/>
  <pageSetup paperSize="9" scale="64"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96AEE5A-1336-430E-922F-9FB761C7EF47}">
          <x14:formula1>
            <xm:f>'keuzelijst spukmtrgln'!$D$20:$D$26</xm:f>
          </x14:formula1>
          <xm:sqref>C12</xm:sqref>
        </x14:dataValidation>
        <x14:dataValidation type="list" allowBlank="1" showInputMessage="1" xr:uid="{D9E9EF6A-0500-47DD-9D17-DCE5020CF7D0}">
          <x14:formula1>
            <xm:f>IF($C$6="Nee",INDIRECT($C$5),'keuzelijst overigemtrgln'!$E$200)</xm:f>
          </x14:formula1>
          <xm:sqref>C9:D9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b1mHRqqkAcIX7U32vgqgAdOHg4un/dTaTqM7FGHBcMM2ntVtZ/cm19O/fPSXs1KVHgzJfcZZe6MfNq1mGDKpPg==" saltValue="4CbO25XwG0sy49mmc8bU5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41" priority="20" operator="notEqual">
      <formula>0</formula>
    </cfRule>
  </conditionalFormatting>
  <conditionalFormatting sqref="E89:E98">
    <cfRule type="cellIs" dxfId="140" priority="19" operator="greaterThan">
      <formula>5</formula>
    </cfRule>
  </conditionalFormatting>
  <conditionalFormatting sqref="A9 C9:D9">
    <cfRule type="expression" dxfId="139" priority="4">
      <formula>$C$6&lt;&gt;"Nee"</formula>
    </cfRule>
  </conditionalFormatting>
  <conditionalFormatting sqref="A8:D8">
    <cfRule type="expression" dxfId="138" priority="3">
      <formula>$C$7&lt;&gt;"Ja"</formula>
    </cfRule>
  </conditionalFormatting>
  <conditionalFormatting sqref="A7:D7">
    <cfRule type="expression" dxfId="137" priority="2">
      <formula>$C$6&lt;&gt;"Ja"</formula>
    </cfRule>
  </conditionalFormatting>
  <conditionalFormatting sqref="A10:D10">
    <cfRule type="expression" dxfId="136" priority="1">
      <formula>$C$6&lt;&gt;"Nee"</formula>
    </cfRule>
  </conditionalFormatting>
  <dataValidations count="18">
    <dataValidation type="decimal" allowBlank="1" showInputMessage="1" showErrorMessage="1" errorTitle="getal invoeren" error="hier kunt u alleen een getal invoeren" sqref="C19" xr:uid="{BEB45300-EAAD-47F2-9AB8-C320CAFD7CEE}">
      <formula1>0</formula1>
      <formula2>99999999</formula2>
    </dataValidation>
    <dataValidation type="decimal" allowBlank="1" showInputMessage="1" showErrorMessage="1" errorTitle="Foute invoer:" error="Getal moet tussen de 0 en 15 liggen_x000a_" prompt="voer een getal tussen de 0 en 15 in" sqref="B56" xr:uid="{00000000-0002-0000-0C00-000003000000}">
      <formula1>0</formula1>
      <formula2>15</formula2>
    </dataValidation>
    <dataValidation type="decimal" allowBlank="1" showInputMessage="1" showErrorMessage="1" errorTitle="Fout" error="Vul hier een getal in" sqref="D89:D98 F216:F220 D121:D132 F121:F132 F149:F162 F204:F208 F210 F212 F214" xr:uid="{00000000-0002-0000-0C00-000004000000}">
      <formula1>0</formula1>
      <formula2>99999999</formula2>
    </dataValidation>
    <dataValidation type="textLength" allowBlank="1" showInputMessage="1" showErrorMessage="1" error="te veel tekens gebruikt: maximaal 100" prompt="MAXIMAAL 100 TEKENS" sqref="C18" xr:uid="{C5AA10EF-B938-4721-AE8E-757935E7BC93}">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C00-000007000000}">
      <formula1>0</formula1>
      <formula2>100</formula2>
    </dataValidation>
    <dataValidation type="decimal" allowBlank="1" showInputMessage="1" showErrorMessage="1" error="hier een getal invullen" sqref="D63:D71 D36:D44 E35:E44 B179:B187" xr:uid="{00000000-0002-0000-0C00-000008000000}">
      <formula1>0</formula1>
      <formula2>999999999</formula2>
    </dataValidation>
    <dataValidation type="date" allowBlank="1" showInputMessage="1" showErrorMessage="1" error="datum niet correct ingevoerd_x000a_" prompt="bijv. 1-1-2021_x000a_" sqref="C89:C98" xr:uid="{00000000-0002-0000-0C00-000009000000}">
      <formula1>1</formula1>
      <formula2>45658</formula2>
    </dataValidation>
    <dataValidation type="decimal" allowBlank="1" showInputMessage="1" showErrorMessage="1" prompt="voorbeeld 1,1 uur= 1,1*60= 1 uur en 6 minuten" sqref="D35 D62 B178" xr:uid="{00000000-0002-0000-0C00-00000A000000}">
      <formula1>0</formula1>
      <formula2>999999999</formula2>
    </dataValidation>
    <dataValidation type="decimal" allowBlank="1" showInputMessage="1" showErrorMessage="1" error="vul hier een getal in" sqref="F202" xr:uid="{00000000-0002-0000-0C00-00000B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C00-00000C000000}">
      <formula1>E89&lt;=H89</formula1>
    </dataValidation>
    <dataValidation type="custom" allowBlank="1" showInputMessage="1" showErrorMessage="1" errorTitle="Fout" error="Duur van het project mag niet groter zijn dan de afschrijvingstermijn_x000a_" sqref="H89:H98" xr:uid="{00000000-0002-0000-0C00-00000D000000}">
      <formula1>H89&lt;=E89</formula1>
    </dataValidation>
    <dataValidation type="list" allowBlank="1" showInputMessage="1" showErrorMessage="1" sqref="C5" xr:uid="{E35FCC07-AC34-4C72-A670-73803D42C4FD}">
      <formula1>Gebied</formula1>
    </dataValidation>
    <dataValidation type="list" allowBlank="1" showInputMessage="1" showErrorMessage="1" sqref="C6:D6 C7" xr:uid="{17111C46-8858-4236-BF48-4C22E33A1231}">
      <formula1>"Ja,Nee"</formula1>
    </dataValidation>
    <dataValidation allowBlank="1" showInputMessage="1" sqref="C14:C16 D15" xr:uid="{7863F42D-A46F-4BA3-A866-89CF79514A50}"/>
    <dataValidation type="list" allowBlank="1" showInputMessage="1" showErrorMessage="1" sqref="C13" xr:uid="{896661DE-DFD4-4104-9754-36C23F180409}">
      <formula1>INDIRECT(C12)</formula1>
    </dataValidation>
    <dataValidation type="list" allowBlank="1" showInputMessage="1" sqref="C10:D11" xr:uid="{FB55C236-3AFA-403A-AEEF-2B60C3B6A1FF}">
      <formula1>"Ja,Nee"</formula1>
    </dataValidation>
    <dataValidation type="date" allowBlank="1" showInputMessage="1" showErrorMessage="1" error="datum niet correct ingevoerd_x000a_" prompt="bijv. 1-6-2026_x000a_" sqref="C17" xr:uid="{E3BC4E92-16C2-4E92-9D53-0EFCCE9B40C2}">
      <formula1>44197</formula1>
      <formula2>49310</formula2>
    </dataValidation>
    <dataValidation allowBlank="1" showInputMessage="1" prompt="Vul hier het maatregelnummer in waarmee de nieuwe maatregel een relatie heeft." sqref="C8:D8" xr:uid="{AB45C590-72CD-4899-8A96-F4AC0457E7D8}"/>
  </dataValidations>
  <hyperlinks>
    <hyperlink ref="C226" location="'Printblad totaal'!A1" display="'Printblad totaal'!A1" xr:uid="{00000000-0004-0000-0C00-000000000000}"/>
    <hyperlink ref="C227" location="'Printblad gebieden'!A1" display="'Printblad gebieden'!A1" xr:uid="{00000000-0004-0000-0C00-000001000000}"/>
    <hyperlink ref="C51" r:id="rId1" xr:uid="{00000000-0004-0000-0C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CADC789-9222-444E-9D96-726CF25AD13B}">
          <x14:formula1>
            <xm:f>'keuzelijst spukmtrgln'!$D$20:$D$26</xm:f>
          </x14:formula1>
          <xm:sqref>C12</xm:sqref>
        </x14:dataValidation>
        <x14:dataValidation type="list" allowBlank="1" showInputMessage="1" xr:uid="{51282506-5F61-4AA7-B69C-BB817D4BE606}">
          <x14:formula1>
            <xm:f>IF($C$6="Nee",INDIRECT($C$5),'keuzelijst overigemtrgln'!$E$200)</xm:f>
          </x14:formula1>
          <xm:sqref>C9:D9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mGVNBMNyijyDQDd/WAF9JNJD4kCYE8Okl4aywAfhD6kgsr/8A3RgHkAZ7DwamxNjPAYFcmv+omO53T/CvusFzQ==" saltValue="GnhMY9qQzuBStM5p8vCmMA=="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35" priority="20" operator="notEqual">
      <formula>0</formula>
    </cfRule>
  </conditionalFormatting>
  <conditionalFormatting sqref="E89:E98">
    <cfRule type="cellIs" dxfId="134" priority="19" operator="greaterThan">
      <formula>5</formula>
    </cfRule>
  </conditionalFormatting>
  <conditionalFormatting sqref="A9 C9:D9">
    <cfRule type="expression" dxfId="133" priority="4">
      <formula>$C$6&lt;&gt;"Nee"</formula>
    </cfRule>
  </conditionalFormatting>
  <conditionalFormatting sqref="A8:D8">
    <cfRule type="expression" dxfId="132" priority="3">
      <formula>$C$7&lt;&gt;"Ja"</formula>
    </cfRule>
  </conditionalFormatting>
  <conditionalFormatting sqref="A7:D7">
    <cfRule type="expression" dxfId="131" priority="2">
      <formula>$C$6&lt;&gt;"Ja"</formula>
    </cfRule>
  </conditionalFormatting>
  <conditionalFormatting sqref="A10:D10">
    <cfRule type="expression" dxfId="130" priority="1">
      <formula>$C$6&lt;&gt;"Nee"</formula>
    </cfRule>
  </conditionalFormatting>
  <dataValidations count="18">
    <dataValidation type="decimal" allowBlank="1" showInputMessage="1" showErrorMessage="1" errorTitle="getal invoeren" error="hier kunt u alleen een getal invoeren" sqref="C19" xr:uid="{6DC707DF-953D-4597-B484-F6C6E081D2BC}">
      <formula1>0</formula1>
      <formula2>99999999</formula2>
    </dataValidation>
    <dataValidation type="decimal" allowBlank="1" showInputMessage="1" showErrorMessage="1" errorTitle="Foute invoer:" error="Getal moet tussen de 0 en 15 liggen_x000a_" prompt="voer een getal tussen de 0 en 15 in" sqref="B56" xr:uid="{00000000-0002-0000-0D00-000003000000}">
      <formula1>0</formula1>
      <formula2>15</formula2>
    </dataValidation>
    <dataValidation type="decimal" allowBlank="1" showInputMessage="1" showErrorMessage="1" errorTitle="Fout" error="Vul hier een getal in" sqref="D89:D98 F216:F220 D121:D132 F121:F132 F149:F162 F204:F208 F210 F212 F214" xr:uid="{00000000-0002-0000-0D00-000004000000}">
      <formula1>0</formula1>
      <formula2>99999999</formula2>
    </dataValidation>
    <dataValidation type="textLength" allowBlank="1" showInputMessage="1" showErrorMessage="1" error="te veel tekens gebruikt: maximaal 100" prompt="MAXIMAAL 100 TEKENS" sqref="C18" xr:uid="{E99BA1EB-DC24-4983-9111-A1CC453613C6}">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D00-000006000000}">
      <formula1>0</formula1>
      <formula2>100</formula2>
    </dataValidation>
    <dataValidation type="decimal" allowBlank="1" showInputMessage="1" showErrorMessage="1" error="hier een getal invullen" sqref="D63:D71 D36:D44 E35:E44 B179:B187" xr:uid="{00000000-0002-0000-0D00-000007000000}">
      <formula1>0</formula1>
      <formula2>999999999</formula2>
    </dataValidation>
    <dataValidation type="date" allowBlank="1" showInputMessage="1" showErrorMessage="1" error="datum niet correct ingevoerd_x000a_" prompt="bijv. 1-1-2021_x000a_" sqref="C89:C98" xr:uid="{00000000-0002-0000-0D00-000008000000}">
      <formula1>1</formula1>
      <formula2>45658</formula2>
    </dataValidation>
    <dataValidation type="decimal" allowBlank="1" showInputMessage="1" showErrorMessage="1" prompt="voorbeeld 1,1 uur= 1,1*60= 1 uur en 6 minuten" sqref="D35 D62 B178" xr:uid="{00000000-0002-0000-0D00-000009000000}">
      <formula1>0</formula1>
      <formula2>999999999</formula2>
    </dataValidation>
    <dataValidation type="decimal" allowBlank="1" showInputMessage="1" showErrorMessage="1" error="vul hier een getal in" sqref="F202" xr:uid="{00000000-0002-0000-0D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D00-00000B000000}">
      <formula1>E89&lt;=H89</formula1>
    </dataValidation>
    <dataValidation type="custom" allowBlank="1" showInputMessage="1" showErrorMessage="1" errorTitle="Fout" error="Duur van het project mag niet groter zijn dan de afschrijvingstermijn_x000a_" sqref="H89:H98" xr:uid="{00000000-0002-0000-0D00-00000C000000}">
      <formula1>H89&lt;=E89</formula1>
    </dataValidation>
    <dataValidation type="list" allowBlank="1" showInputMessage="1" showErrorMessage="1" sqref="C5" xr:uid="{F49783B9-C07E-48A2-864F-80CF49F36F1F}">
      <formula1>Gebied</formula1>
    </dataValidation>
    <dataValidation type="list" allowBlank="1" showInputMessage="1" showErrorMessage="1" sqref="C6:D6 C7" xr:uid="{8CC76834-D803-4C17-9B28-5BD05D4AC342}">
      <formula1>"Ja,Nee"</formula1>
    </dataValidation>
    <dataValidation allowBlank="1" showInputMessage="1" sqref="C14:C16 D15" xr:uid="{DF3BBF0B-C180-43C2-A915-BB4420E5FF99}"/>
    <dataValidation type="list" allowBlank="1" showInputMessage="1" showErrorMessage="1" sqref="C13" xr:uid="{C8EEB7CD-0BCE-4E4F-A4AA-188618F5D3CD}">
      <formula1>INDIRECT(C12)</formula1>
    </dataValidation>
    <dataValidation type="list" allowBlank="1" showInputMessage="1" sqref="C10:D11" xr:uid="{606D06E5-9368-4315-8E6A-DCE51BED519D}">
      <formula1>"Ja,Nee"</formula1>
    </dataValidation>
    <dataValidation type="date" allowBlank="1" showInputMessage="1" showErrorMessage="1" error="datum niet correct ingevoerd_x000a_" prompt="bijv. 1-6-2026_x000a_" sqref="C17" xr:uid="{2CFAAFB7-6D7B-4AB1-A08E-B7D34517B27F}">
      <formula1>44197</formula1>
      <formula2>49310</formula2>
    </dataValidation>
    <dataValidation allowBlank="1" showInputMessage="1" prompt="Vul hier het maatregelnummer in waarmee de nieuwe maatregel een relatie heeft." sqref="C8:D8" xr:uid="{7AA4C34D-E269-4A5D-873A-5BA5B37C8891}"/>
  </dataValidations>
  <hyperlinks>
    <hyperlink ref="C226" location="'Printblad totaal'!A1" display="'Printblad totaal'!A1" xr:uid="{00000000-0004-0000-0D00-000000000000}"/>
    <hyperlink ref="C227" location="'Printblad gebieden'!A1" display="'Printblad gebieden'!A1" xr:uid="{00000000-0004-0000-0D00-000001000000}"/>
    <hyperlink ref="C51" r:id="rId1" xr:uid="{00000000-0004-0000-0D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CA7E586-6E6F-406B-82FD-24C3EDC93E5C}">
          <x14:formula1>
            <xm:f>'keuzelijst spukmtrgln'!$D$20:$D$26</xm:f>
          </x14:formula1>
          <xm:sqref>C12</xm:sqref>
        </x14:dataValidation>
        <x14:dataValidation type="list" allowBlank="1" showInputMessage="1" xr:uid="{9F6EE497-CED3-4ACE-9181-8D05BBF13ADB}">
          <x14:formula1>
            <xm:f>IF($C$6="Nee",INDIRECT($C$5),'keuzelijst overigemtrgln'!$E$200)</xm:f>
          </x14:formula1>
          <xm:sqref>C9:D9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SUM(D178:D187)</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d4QjRB19AWiR2gP7jikaRMiiKY2cw8LsxZKkIyVLDTGpf7TFXjfEdIttBJBNugCP9SnywC9BXXbiUnoWneumHg==" saltValue="Fv/YvmjEHRLdgFLO0EAwR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29" priority="20" operator="notEqual">
      <formula>0</formula>
    </cfRule>
  </conditionalFormatting>
  <conditionalFormatting sqref="E89:E98">
    <cfRule type="cellIs" dxfId="128" priority="19" operator="greaterThan">
      <formula>5</formula>
    </cfRule>
  </conditionalFormatting>
  <conditionalFormatting sqref="A9 C9:D9">
    <cfRule type="expression" dxfId="127" priority="4">
      <formula>$C$6&lt;&gt;"Nee"</formula>
    </cfRule>
  </conditionalFormatting>
  <conditionalFormatting sqref="A8:D8">
    <cfRule type="expression" dxfId="126" priority="3">
      <formula>$C$7&lt;&gt;"Ja"</formula>
    </cfRule>
  </conditionalFormatting>
  <conditionalFormatting sqref="A7:D7">
    <cfRule type="expression" dxfId="125" priority="2">
      <formula>$C$6&lt;&gt;"Ja"</formula>
    </cfRule>
  </conditionalFormatting>
  <conditionalFormatting sqref="A10:D10">
    <cfRule type="expression" dxfId="124" priority="1">
      <formula>$C$6&lt;&gt;"Nee"</formula>
    </cfRule>
  </conditionalFormatting>
  <dataValidations count="18">
    <dataValidation type="decimal" allowBlank="1" showInputMessage="1" showErrorMessage="1" errorTitle="getal invoeren" error="hier kunt u alleen een getal invoeren" sqref="C19" xr:uid="{E69F617B-C89B-496C-8052-DA246F172C93}">
      <formula1>0</formula1>
      <formula2>99999999</formula2>
    </dataValidation>
    <dataValidation type="decimal" allowBlank="1" showInputMessage="1" showErrorMessage="1" errorTitle="Foute invoer:" error="Getal moet tussen de 0 en 15 liggen_x000a_" prompt="voer een getal tussen de 0 en 15 in" sqref="B56" xr:uid="{00000000-0002-0000-0E00-000003000000}">
      <formula1>0</formula1>
      <formula2>15</formula2>
    </dataValidation>
    <dataValidation type="decimal" allowBlank="1" showInputMessage="1" showErrorMessage="1" errorTitle="Fout" error="Vul hier een getal in" sqref="D89:D98 F216:F220 D121:D132 F121:F132 F149:F162 F204:F208 F210 F212 F214" xr:uid="{00000000-0002-0000-0E00-000004000000}">
      <formula1>0</formula1>
      <formula2>99999999</formula2>
    </dataValidation>
    <dataValidation type="textLength" allowBlank="1" showInputMessage="1" showErrorMessage="1" error="te veel tekens gebruikt: maximaal 100" prompt="MAXIMAAL 100 TEKENS" sqref="C18" xr:uid="{A766C6A7-53E0-473C-973C-B81B608A2568}">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E00-000006000000}">
      <formula1>0</formula1>
      <formula2>100</formula2>
    </dataValidation>
    <dataValidation type="decimal" allowBlank="1" showInputMessage="1" showErrorMessage="1" error="hier een getal invullen" sqref="D63:D71 D36:D44 E35:E44 B179:B187" xr:uid="{00000000-0002-0000-0E00-000007000000}">
      <formula1>0</formula1>
      <formula2>999999999</formula2>
    </dataValidation>
    <dataValidation type="date" allowBlank="1" showInputMessage="1" showErrorMessage="1" error="datum niet correct ingevoerd_x000a_" prompt="bijv. 1-1-2021_x000a_" sqref="C89:C98" xr:uid="{00000000-0002-0000-0E00-000008000000}">
      <formula1>1</formula1>
      <formula2>45658</formula2>
    </dataValidation>
    <dataValidation type="decimal" allowBlank="1" showInputMessage="1" showErrorMessage="1" prompt="voorbeeld 1,1 uur= 1,1*60= 1 uur en 6 minuten" sqref="D35 D62 B178" xr:uid="{00000000-0002-0000-0E00-000009000000}">
      <formula1>0</formula1>
      <formula2>999999999</formula2>
    </dataValidation>
    <dataValidation type="decimal" allowBlank="1" showInputMessage="1" showErrorMessage="1" error="vul hier een getal in" sqref="F202" xr:uid="{00000000-0002-0000-0E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E00-00000B000000}">
      <formula1>E89&lt;=H89</formula1>
    </dataValidation>
    <dataValidation type="custom" allowBlank="1" showInputMessage="1" showErrorMessage="1" errorTitle="Fout" error="Duur van het project mag niet groter zijn dan de afschrijvingstermijn_x000a_" sqref="H89:H98" xr:uid="{00000000-0002-0000-0E00-00000C000000}">
      <formula1>H89&lt;=E89</formula1>
    </dataValidation>
    <dataValidation type="list" allowBlank="1" showInputMessage="1" showErrorMessage="1" sqref="C5" xr:uid="{BCE01E73-8E68-40DE-A6F8-2D76A7CF4A5F}">
      <formula1>Gebied</formula1>
    </dataValidation>
    <dataValidation type="list" allowBlank="1" showInputMessage="1" showErrorMessage="1" sqref="C6:D6 C7" xr:uid="{7DCD8FBE-B92B-4DCD-9650-4F00D8B8EB42}">
      <formula1>"Ja,Nee"</formula1>
    </dataValidation>
    <dataValidation allowBlank="1" showInputMessage="1" sqref="C14:C16 D15" xr:uid="{3112C7DD-E393-4E51-8131-901068629C83}"/>
    <dataValidation type="list" allowBlank="1" showInputMessage="1" showErrorMessage="1" sqref="C13" xr:uid="{0EFD5EBE-9CF0-4042-9C07-8322FB67B759}">
      <formula1>INDIRECT(C12)</formula1>
    </dataValidation>
    <dataValidation type="list" allowBlank="1" showInputMessage="1" sqref="C10:D11" xr:uid="{7DB2CC51-B59D-4AA8-8175-B1B646FC521B}">
      <formula1>"Ja,Nee"</formula1>
    </dataValidation>
    <dataValidation type="date" allowBlank="1" showInputMessage="1" showErrorMessage="1" error="datum niet correct ingevoerd_x000a_" prompt="bijv. 1-6-2026_x000a_" sqref="C17" xr:uid="{E24CACB6-9A2E-4BDE-A0F4-619FFC00D3FC}">
      <formula1>44197</formula1>
      <formula2>49310</formula2>
    </dataValidation>
    <dataValidation allowBlank="1" showInputMessage="1" prompt="Vul hier het maatregelnummer in waarmee de nieuwe maatregel een relatie heeft." sqref="C8:D8" xr:uid="{FBE62DC0-40EB-4D30-AC79-FA099025AE3D}"/>
  </dataValidations>
  <hyperlinks>
    <hyperlink ref="C226" location="'Printblad totaal'!A1" display="'Printblad totaal'!A1" xr:uid="{00000000-0004-0000-0E00-000000000000}"/>
    <hyperlink ref="C227" location="'Printblad gebieden'!A1" display="'Printblad gebieden'!A1" xr:uid="{00000000-0004-0000-0E00-000001000000}"/>
    <hyperlink ref="C51" r:id="rId1" xr:uid="{00000000-0004-0000-0E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8C80BDC-3541-4E5C-B31D-9BED9BFA1984}">
          <x14:formula1>
            <xm:f>'keuzelijst spukmtrgln'!$D$20:$D$26</xm:f>
          </x14:formula1>
          <xm:sqref>C12</xm:sqref>
        </x14:dataValidation>
        <x14:dataValidation type="list" allowBlank="1" showInputMessage="1" xr:uid="{C909C3DE-CE2C-4D5D-B561-DB1ED525DE2C}">
          <x14:formula1>
            <xm:f>IF($C$6="Nee",INDIRECT($C$5),'keuzelijst overigemtrgln'!$E$200)</xm:f>
          </x14:formula1>
          <xm:sqref>C9:D9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WyjVs1obW3PTubXijzC2UQtYPyCTdwBlnlXxliT+QT13vfJvrx32vapS2xo0DwgjuRWnQWcuhiKEHtJVr8wFdA==" saltValue="apBcOgNEzbwIQWNXpMPftA=="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23" priority="20" operator="notEqual">
      <formula>0</formula>
    </cfRule>
  </conditionalFormatting>
  <conditionalFormatting sqref="E89:E98">
    <cfRule type="cellIs" dxfId="122" priority="19" operator="greaterThan">
      <formula>5</formula>
    </cfRule>
  </conditionalFormatting>
  <conditionalFormatting sqref="A9 C9:D9">
    <cfRule type="expression" dxfId="121" priority="4">
      <formula>$C$6&lt;&gt;"Nee"</formula>
    </cfRule>
  </conditionalFormatting>
  <conditionalFormatting sqref="A8:D8">
    <cfRule type="expression" dxfId="120" priority="3">
      <formula>$C$7&lt;&gt;"Ja"</formula>
    </cfRule>
  </conditionalFormatting>
  <conditionalFormatting sqref="A7:D7">
    <cfRule type="expression" dxfId="119" priority="2">
      <formula>$C$6&lt;&gt;"Ja"</formula>
    </cfRule>
  </conditionalFormatting>
  <conditionalFormatting sqref="A10:D10">
    <cfRule type="expression" dxfId="118" priority="1">
      <formula>$C$6&lt;&gt;"Nee"</formula>
    </cfRule>
  </conditionalFormatting>
  <dataValidations count="18">
    <dataValidation type="decimal" allowBlank="1" showInputMessage="1" showErrorMessage="1" errorTitle="getal invoeren" error="hier kunt u alleen een getal invoeren" sqref="C19" xr:uid="{98299280-77C8-4825-B7FA-E21393FF3668}">
      <formula1>0</formula1>
      <formula2>99999999</formula2>
    </dataValidation>
    <dataValidation type="decimal" allowBlank="1" showInputMessage="1" showErrorMessage="1" errorTitle="Foute invoer:" error="Getal moet tussen de 0 en 15 liggen_x000a_" prompt="voer een getal tussen de 0 en 15 in" sqref="B56" xr:uid="{00000000-0002-0000-0F00-000003000000}">
      <formula1>0</formula1>
      <formula2>15</formula2>
    </dataValidation>
    <dataValidation type="decimal" allowBlank="1" showInputMessage="1" showErrorMessage="1" errorTitle="Fout" error="Vul hier een getal in" sqref="D89:D98 F216:F220 D121:D132 F121:F132 F149:F162 F204:F208 F210 F212 F214" xr:uid="{00000000-0002-0000-0F00-000004000000}">
      <formula1>0</formula1>
      <formula2>99999999</formula2>
    </dataValidation>
    <dataValidation type="textLength" allowBlank="1" showInputMessage="1" showErrorMessage="1" error="te veel tekens gebruikt: maximaal 100" prompt="MAXIMAAL 100 TEKENS" sqref="C18" xr:uid="{B1B0FA6F-5739-4E62-BE7F-62429D51A1F1}">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F00-000006000000}">
      <formula1>0</formula1>
      <formula2>100</formula2>
    </dataValidation>
    <dataValidation type="decimal" allowBlank="1" showInputMessage="1" showErrorMessage="1" error="hier een getal invullen" sqref="D63:D71 D36:D44 E35:E44 B179:B187" xr:uid="{00000000-0002-0000-0F00-000007000000}">
      <formula1>0</formula1>
      <formula2>999999999</formula2>
    </dataValidation>
    <dataValidation type="date" allowBlank="1" showInputMessage="1" showErrorMessage="1" error="datum niet correct ingevoerd_x000a_" prompt="bijv. 1-1-2021_x000a_" sqref="C89:C98" xr:uid="{00000000-0002-0000-0F00-000008000000}">
      <formula1>1</formula1>
      <formula2>45658</formula2>
    </dataValidation>
    <dataValidation type="decimal" allowBlank="1" showInputMessage="1" showErrorMessage="1" prompt="voorbeeld 1,1 uur= 1,1*60= 1 uur en 6 minuten" sqref="D35 D62 B178" xr:uid="{00000000-0002-0000-0F00-000009000000}">
      <formula1>0</formula1>
      <formula2>999999999</formula2>
    </dataValidation>
    <dataValidation type="decimal" allowBlank="1" showInputMessage="1" showErrorMessage="1" error="vul hier een getal in" sqref="F202" xr:uid="{00000000-0002-0000-0F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F00-00000B000000}">
      <formula1>E89&lt;=H89</formula1>
    </dataValidation>
    <dataValidation type="custom" allowBlank="1" showInputMessage="1" showErrorMessage="1" errorTitle="Fout" error="Duur van het project mag niet groter zijn dan de afschrijvingstermijn_x000a_" sqref="H89:H98" xr:uid="{00000000-0002-0000-0F00-00000C000000}">
      <formula1>H89&lt;=E89</formula1>
    </dataValidation>
    <dataValidation type="list" allowBlank="1" showInputMessage="1" showErrorMessage="1" sqref="C5" xr:uid="{4C82F582-373D-4F35-8D6B-15CEF3665BE6}">
      <formula1>Gebied</formula1>
    </dataValidation>
    <dataValidation type="list" allowBlank="1" showInputMessage="1" showErrorMessage="1" sqref="C6:D6 C7" xr:uid="{16996EC9-3855-42D1-A71E-20A5E5782F19}">
      <formula1>"Ja,Nee"</formula1>
    </dataValidation>
    <dataValidation allowBlank="1" showInputMessage="1" sqref="C14:C16 D15" xr:uid="{6937F3F7-07E3-43B6-B180-354A1AD68B1E}"/>
    <dataValidation type="list" allowBlank="1" showInputMessage="1" showErrorMessage="1" sqref="C13" xr:uid="{B9FF4528-55A3-4859-8A5D-76CA04B9AC32}">
      <formula1>INDIRECT(C12)</formula1>
    </dataValidation>
    <dataValidation type="list" allowBlank="1" showInputMessage="1" sqref="C10:D11" xr:uid="{174760BA-DEC7-49A7-89CA-261C4081D7C2}">
      <formula1>"Ja,Nee"</formula1>
    </dataValidation>
    <dataValidation type="date" allowBlank="1" showInputMessage="1" showErrorMessage="1" error="datum niet correct ingevoerd_x000a_" prompt="bijv. 1-6-2026_x000a_" sqref="C17" xr:uid="{655E0EFB-0252-4AF0-AE7B-3AEE88F2FF47}">
      <formula1>44197</formula1>
      <formula2>49310</formula2>
    </dataValidation>
    <dataValidation allowBlank="1" showInputMessage="1" prompt="Vul hier het maatregelnummer in waarmee de nieuwe maatregel een relatie heeft." sqref="C8:D8" xr:uid="{EB6AF230-5183-4290-B7D4-F22B7263DC04}"/>
  </dataValidations>
  <hyperlinks>
    <hyperlink ref="C226" location="'Printblad totaal'!A1" display="'Printblad totaal'!A1" xr:uid="{00000000-0004-0000-0F00-000000000000}"/>
    <hyperlink ref="C227" location="'Printblad gebieden'!A1" display="'Printblad gebieden'!A1" xr:uid="{00000000-0004-0000-0F00-000001000000}"/>
    <hyperlink ref="C51" r:id="rId1" xr:uid="{00000000-0004-0000-0F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606F4D3-BE20-4E3F-AC01-F7F0C2B95E31}">
          <x14:formula1>
            <xm:f>'keuzelijst spukmtrgln'!$D$20:$D$26</xm:f>
          </x14:formula1>
          <xm:sqref>C12</xm:sqref>
        </x14:dataValidation>
        <x14:dataValidation type="list" allowBlank="1" showInputMessage="1" xr:uid="{95D972FF-D974-4BD2-AB6F-F0BFAD5669E8}">
          <x14:formula1>
            <xm:f>IF($C$6="Nee",INDIRECT($C$5),'keuzelijst overigemtrgln'!$E$200)</xm:f>
          </x14:formula1>
          <xm:sqref>C9:D9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rOP0JMTN/p38hTTs3QvGJv+pk2IrWc1mtiJgkyX2oq0HalUbWo7sCUlx02pTPKPEqNl0iXCop0Zzb5sVKG9iNQ==" saltValue="dOkUXS/Y6ENBjnDy//dQKw=="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17" priority="20" operator="notEqual">
      <formula>0</formula>
    </cfRule>
  </conditionalFormatting>
  <conditionalFormatting sqref="E89:E98">
    <cfRule type="cellIs" dxfId="116" priority="19" operator="greaterThan">
      <formula>5</formula>
    </cfRule>
  </conditionalFormatting>
  <conditionalFormatting sqref="A9 C9:D9">
    <cfRule type="expression" dxfId="115" priority="4">
      <formula>$C$6&lt;&gt;"Nee"</formula>
    </cfRule>
  </conditionalFormatting>
  <conditionalFormatting sqref="A8:D8">
    <cfRule type="expression" dxfId="114" priority="3">
      <formula>$C$7&lt;&gt;"Ja"</formula>
    </cfRule>
  </conditionalFormatting>
  <conditionalFormatting sqref="A7:D7">
    <cfRule type="expression" dxfId="113" priority="2">
      <formula>$C$6&lt;&gt;"Ja"</formula>
    </cfRule>
  </conditionalFormatting>
  <conditionalFormatting sqref="A10:D10">
    <cfRule type="expression" dxfId="112" priority="1">
      <formula>$C$6&lt;&gt;"Nee"</formula>
    </cfRule>
  </conditionalFormatting>
  <dataValidations count="18">
    <dataValidation type="decimal" allowBlank="1" showInputMessage="1" showErrorMessage="1" errorTitle="getal invoeren" error="hier kunt u alleen een getal invoeren" sqref="C19" xr:uid="{9FF79149-0E2D-4BCD-B992-9600155DF329}">
      <formula1>0</formula1>
      <formula2>99999999</formula2>
    </dataValidation>
    <dataValidation type="decimal" allowBlank="1" showInputMessage="1" showErrorMessage="1" errorTitle="Foute invoer:" error="Getal moet tussen de 0 en 15 liggen_x000a_" prompt="voer een getal tussen de 0 en 15 in" sqref="B56" xr:uid="{00000000-0002-0000-1000-000003000000}">
      <formula1>0</formula1>
      <formula2>15</formula2>
    </dataValidation>
    <dataValidation type="decimal" allowBlank="1" showInputMessage="1" showErrorMessage="1" errorTitle="Fout" error="Vul hier een getal in" sqref="D89:D98 F216:F220 D121:D132 F121:F132 F149:F162 F204:F208 F210 F212 F214" xr:uid="{00000000-0002-0000-1000-000004000000}">
      <formula1>0</formula1>
      <formula2>99999999</formula2>
    </dataValidation>
    <dataValidation type="textLength" allowBlank="1" showInputMessage="1" showErrorMessage="1" error="te veel tekens gebruikt: maximaal 100" prompt="MAXIMAAL 100 TEKENS" sqref="C18" xr:uid="{26735576-7B51-4421-A939-D0D8FEC642E1}">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000-000006000000}">
      <formula1>0</formula1>
      <formula2>100</formula2>
    </dataValidation>
    <dataValidation type="decimal" allowBlank="1" showInputMessage="1" showErrorMessage="1" error="hier een getal invullen" sqref="D63:D71 D36:D44 E35:E44 B179:B187" xr:uid="{00000000-0002-0000-1000-000007000000}">
      <formula1>0</formula1>
      <formula2>999999999</formula2>
    </dataValidation>
    <dataValidation type="date" allowBlank="1" showInputMessage="1" showErrorMessage="1" error="datum niet correct ingevoerd_x000a_" prompt="bijv. 1-1-2021_x000a_" sqref="C89:C98" xr:uid="{00000000-0002-0000-1000-000008000000}">
      <formula1>1</formula1>
      <formula2>45658</formula2>
    </dataValidation>
    <dataValidation type="decimal" allowBlank="1" showInputMessage="1" showErrorMessage="1" prompt="voorbeeld 1,1 uur= 1,1*60= 1 uur en 6 minuten" sqref="D35 D62 B178" xr:uid="{00000000-0002-0000-1000-000009000000}">
      <formula1>0</formula1>
      <formula2>999999999</formula2>
    </dataValidation>
    <dataValidation type="decimal" allowBlank="1" showInputMessage="1" showErrorMessage="1" error="vul hier een getal in" sqref="F202" xr:uid="{00000000-0002-0000-10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000-00000B000000}">
      <formula1>E89&lt;=H89</formula1>
    </dataValidation>
    <dataValidation type="custom" allowBlank="1" showInputMessage="1" showErrorMessage="1" errorTitle="Fout" error="Duur van het project mag niet groter zijn dan de afschrijvingstermijn_x000a_" sqref="H89:H98" xr:uid="{00000000-0002-0000-1000-00000C000000}">
      <formula1>H89&lt;=E89</formula1>
    </dataValidation>
    <dataValidation type="list" allowBlank="1" showInputMessage="1" showErrorMessage="1" sqref="C5" xr:uid="{218C2F89-8FCD-447E-88B0-90877BB1D0F9}">
      <formula1>Gebied</formula1>
    </dataValidation>
    <dataValidation type="list" allowBlank="1" showInputMessage="1" showErrorMessage="1" sqref="C6:D6 C7" xr:uid="{CB953A15-9F23-4AEF-83C4-28D2E0B25A7B}">
      <formula1>"Ja,Nee"</formula1>
    </dataValidation>
    <dataValidation allowBlank="1" showInputMessage="1" sqref="C14:C16 D15" xr:uid="{7C1B07B9-9149-4A07-AC0C-0E373114E35D}"/>
    <dataValidation type="list" allowBlank="1" showInputMessage="1" showErrorMessage="1" sqref="C13" xr:uid="{FBB6BDD9-4092-4279-83D0-FFEE666A9B8A}">
      <formula1>INDIRECT(C12)</formula1>
    </dataValidation>
    <dataValidation type="list" allowBlank="1" showInputMessage="1" sqref="C10:D11" xr:uid="{07D24BAE-F427-4E4B-AC35-D76744912997}">
      <formula1>"Ja,Nee"</formula1>
    </dataValidation>
    <dataValidation type="date" allowBlank="1" showInputMessage="1" showErrorMessage="1" error="datum niet correct ingevoerd_x000a_" prompt="bijv. 1-6-2026_x000a_" sqref="C17" xr:uid="{331F666B-E9E8-42C9-83EE-23BFFA790E9C}">
      <formula1>44197</formula1>
      <formula2>49310</formula2>
    </dataValidation>
    <dataValidation allowBlank="1" showInputMessage="1" prompt="Vul hier het maatregelnummer in waarmee de nieuwe maatregel een relatie heeft." sqref="C8:D8" xr:uid="{A0B08830-07D7-438F-B42C-702F666CE009}"/>
  </dataValidations>
  <hyperlinks>
    <hyperlink ref="C226" location="'Printblad totaal'!A1" display="'Printblad totaal'!A1" xr:uid="{00000000-0004-0000-1000-000000000000}"/>
    <hyperlink ref="C227" location="'Printblad gebieden'!A1" display="'Printblad gebieden'!A1" xr:uid="{00000000-0004-0000-1000-000001000000}"/>
    <hyperlink ref="C51" r:id="rId1" xr:uid="{00000000-0004-0000-10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E335D6A-030A-498F-ADBA-F42E67F6BFA6}">
          <x14:formula1>
            <xm:f>'keuzelijst spukmtrgln'!$D$20:$D$26</xm:f>
          </x14:formula1>
          <xm:sqref>C12</xm:sqref>
        </x14:dataValidation>
        <x14:dataValidation type="list" allowBlank="1" showInputMessage="1" xr:uid="{63219652-EC65-4286-9B55-9F318D4C5CEE}">
          <x14:formula1>
            <xm:f>IF($C$6="Nee",INDIRECT($C$5),'keuzelijst overigemtrgln'!$E$200)</xm:f>
          </x14:formula1>
          <xm:sqref>C9:D9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N229"/>
  <sheetViews>
    <sheetView topLeftCell="A4"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2tfdS/sFicxrTYmbm6ixT2EZuQHxW5tPTWROLWtKZxaGnn9htLS6RfwRR3LyCQkQzbI4kkAwQFKN33sd06Y6nQ==" saltValue="oPv/pW6I0ha6c3vUgsFH+Q=="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111" priority="20" operator="notEqual">
      <formula>0</formula>
    </cfRule>
  </conditionalFormatting>
  <conditionalFormatting sqref="E89:E98">
    <cfRule type="cellIs" dxfId="110" priority="19" operator="greaterThan">
      <formula>5</formula>
    </cfRule>
  </conditionalFormatting>
  <conditionalFormatting sqref="A9 C9:D9">
    <cfRule type="expression" dxfId="109" priority="4">
      <formula>$C$6&lt;&gt;"Nee"</formula>
    </cfRule>
  </conditionalFormatting>
  <conditionalFormatting sqref="A8:D8">
    <cfRule type="expression" dxfId="108" priority="3">
      <formula>$C$7&lt;&gt;"Ja"</formula>
    </cfRule>
  </conditionalFormatting>
  <conditionalFormatting sqref="A7:D7">
    <cfRule type="expression" dxfId="107" priority="2">
      <formula>$C$6&lt;&gt;"Ja"</formula>
    </cfRule>
  </conditionalFormatting>
  <conditionalFormatting sqref="A10:D10">
    <cfRule type="expression" dxfId="106" priority="1">
      <formula>$C$6&lt;&gt;"Nee"</formula>
    </cfRule>
  </conditionalFormatting>
  <dataValidations count="18">
    <dataValidation type="decimal" allowBlank="1" showInputMessage="1" showErrorMessage="1" errorTitle="getal invoeren" error="hier kunt u alleen een getal invoeren" sqref="C19" xr:uid="{1D981BF2-139C-4442-B4C3-EA9E231D9D99}">
      <formula1>0</formula1>
      <formula2>99999999</formula2>
    </dataValidation>
    <dataValidation type="decimal" allowBlank="1" showInputMessage="1" showErrorMessage="1" errorTitle="Foute invoer:" error="Getal moet tussen de 0 en 15 liggen_x000a_" prompt="voer een getal tussen de 0 en 15 in" sqref="B56" xr:uid="{00000000-0002-0000-1100-000003000000}">
      <formula1>0</formula1>
      <formula2>15</formula2>
    </dataValidation>
    <dataValidation type="decimal" allowBlank="1" showInputMessage="1" showErrorMessage="1" errorTitle="Fout" error="Vul hier een getal in" sqref="D89:D98 F216:F220 D121:D132 F121:F132 F149:F162 F204:F208 F210 F212 F214" xr:uid="{00000000-0002-0000-1100-000004000000}">
      <formula1>0</formula1>
      <formula2>99999999</formula2>
    </dataValidation>
    <dataValidation type="textLength" allowBlank="1" showInputMessage="1" showErrorMessage="1" error="te veel tekens gebruikt: maximaal 100" prompt="MAXIMAAL 100 TEKENS" sqref="C18" xr:uid="{DCCFF848-BE9A-47E2-A93A-3FE4721294E3}">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100-000006000000}">
      <formula1>0</formula1>
      <formula2>100</formula2>
    </dataValidation>
    <dataValidation type="decimal" allowBlank="1" showInputMessage="1" showErrorMessage="1" error="hier een getal invullen" sqref="D63:D71 D36:D44 E35:E44 B179:B187" xr:uid="{00000000-0002-0000-1100-000007000000}">
      <formula1>0</formula1>
      <formula2>99999999</formula2>
    </dataValidation>
    <dataValidation type="date" allowBlank="1" showInputMessage="1" showErrorMessage="1" error="datum niet correct ingevoerd_x000a_" prompt="bijv. 1-1-2021_x000a_" sqref="C89:C98" xr:uid="{00000000-0002-0000-1100-000008000000}">
      <formula1>1</formula1>
      <formula2>45658</formula2>
    </dataValidation>
    <dataValidation type="decimal" allowBlank="1" showInputMessage="1" showErrorMessage="1" prompt="voorbeeld 1,1 uur= 1,1*60= 1 uur en 6 minuten" sqref="D35 D62 B178" xr:uid="{00000000-0002-0000-1100-000009000000}">
      <formula1>0</formula1>
      <formula2>999999999</formula2>
    </dataValidation>
    <dataValidation type="decimal" allowBlank="1" showInputMessage="1" showErrorMessage="1" error="vul hier een getal in" sqref="F202" xr:uid="{00000000-0002-0000-11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100-00000B000000}">
      <formula1>E89&lt;=H89</formula1>
    </dataValidation>
    <dataValidation type="custom" allowBlank="1" showInputMessage="1" showErrorMessage="1" errorTitle="Fout" error="Duur van het project mag niet groter zijn dan de afschrijvingstermijn_x000a_" sqref="H89:H98" xr:uid="{00000000-0002-0000-1100-00000C000000}">
      <formula1>H89&lt;=E89</formula1>
    </dataValidation>
    <dataValidation type="list" allowBlank="1" showInputMessage="1" showErrorMessage="1" sqref="C5" xr:uid="{200C78B1-6776-4FF2-BE0D-CF8E971AD918}">
      <formula1>Gebied</formula1>
    </dataValidation>
    <dataValidation type="list" allowBlank="1" showInputMessage="1" showErrorMessage="1" sqref="C6:D6 C7" xr:uid="{3710AA53-D0D0-40A3-A86D-74466858C996}">
      <formula1>"Ja,Nee"</formula1>
    </dataValidation>
    <dataValidation allowBlank="1" showInputMessage="1" sqref="C14:C16 D15" xr:uid="{154224EA-9DA5-4603-99A9-F61321D29F80}"/>
    <dataValidation type="list" allowBlank="1" showInputMessage="1" showErrorMessage="1" sqref="C13" xr:uid="{747BFC21-8230-44CA-8039-3CECB88D9E98}">
      <formula1>INDIRECT(C12)</formula1>
    </dataValidation>
    <dataValidation type="list" allowBlank="1" showInputMessage="1" sqref="C10:D11" xr:uid="{41D16A19-D70F-48D1-9CAF-C36BF26EA24A}">
      <formula1>"Ja,Nee"</formula1>
    </dataValidation>
    <dataValidation type="date" allowBlank="1" showInputMessage="1" showErrorMessage="1" error="datum niet correct ingevoerd_x000a_" prompt="bijv. 1-6-2026_x000a_" sqref="C17" xr:uid="{A818BAC2-7F0E-4517-B722-6EDCBD14325D}">
      <formula1>44197</formula1>
      <formula2>49310</formula2>
    </dataValidation>
    <dataValidation allowBlank="1" showInputMessage="1" prompt="Vul hier het maatregelnummer in waarmee de nieuwe maatregel een relatie heeft." sqref="C8:D8" xr:uid="{947DCDEC-B7C8-41A1-A770-FEB5985843CA}"/>
  </dataValidations>
  <hyperlinks>
    <hyperlink ref="C226" location="'Printblad totaal'!A1" display="'Printblad totaal'!A1" xr:uid="{00000000-0004-0000-1100-000000000000}"/>
    <hyperlink ref="C227" location="'Printblad gebieden'!A1" display="'Printblad gebieden'!A1" xr:uid="{00000000-0004-0000-1100-000001000000}"/>
    <hyperlink ref="C51" r:id="rId1" xr:uid="{00000000-0004-0000-11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58048CA-ACFD-4C7A-9533-33C65D8B314F}">
          <x14:formula1>
            <xm:f>'keuzelijst spukmtrgln'!$D$20:$D$26</xm:f>
          </x14:formula1>
          <xm:sqref>C12</xm:sqref>
        </x14:dataValidation>
        <x14:dataValidation type="list" allowBlank="1" showInputMessage="1" xr:uid="{762AF039-EC6B-4977-8DC5-E2EA0C5DD859}">
          <x14:formula1>
            <xm:f>IF($C$6="Nee",INDIRECT($C$5),'keuzelijst overigemtrgln'!$E$200)</xm:f>
          </x14:formula1>
          <xm:sqref>C9:D9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N229"/>
  <sheetViews>
    <sheetView zoomScaleNormal="100" workbookViewId="0">
      <selection activeCell="D26" sqref="D2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bnV1IPBzdYoX6DrpRb6mxmyVZsCRRZEY3pI6osjBv2u8KM8Ls5qAgjOPoY5S1Dq4Q3yyivVSEd+sukMxdcnThg==" saltValue="opsZRGNbWf0DFKRd243Ky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105" priority="20" operator="notEqual">
      <formula>0</formula>
    </cfRule>
  </conditionalFormatting>
  <conditionalFormatting sqref="E89:E98">
    <cfRule type="cellIs" dxfId="104" priority="19" operator="greaterThan">
      <formula>5</formula>
    </cfRule>
  </conditionalFormatting>
  <conditionalFormatting sqref="A9 C9:D9">
    <cfRule type="expression" dxfId="103" priority="4">
      <formula>$C$6&lt;&gt;"Nee"</formula>
    </cfRule>
  </conditionalFormatting>
  <conditionalFormatting sqref="A8:D8">
    <cfRule type="expression" dxfId="102" priority="3">
      <formula>$C$7&lt;&gt;"Ja"</formula>
    </cfRule>
  </conditionalFormatting>
  <conditionalFormatting sqref="A7:D7">
    <cfRule type="expression" dxfId="101" priority="2">
      <formula>$C$6&lt;&gt;"Ja"</formula>
    </cfRule>
  </conditionalFormatting>
  <conditionalFormatting sqref="A10:D10">
    <cfRule type="expression" dxfId="100" priority="1">
      <formula>$C$6&lt;&gt;"Nee"</formula>
    </cfRule>
  </conditionalFormatting>
  <dataValidations count="18">
    <dataValidation type="decimal" allowBlank="1" showInputMessage="1" showErrorMessage="1" errorTitle="getal invoeren" error="hier kunt u alleen een getal invoeren" sqref="C19" xr:uid="{A82843E0-62AA-4BD4-B29A-146F34F99915}">
      <formula1>0</formula1>
      <formula2>99999999</formula2>
    </dataValidation>
    <dataValidation type="decimal" allowBlank="1" showInputMessage="1" showErrorMessage="1" errorTitle="Foute invoer:" error="Getal moet tussen de 0 en 15 liggen_x000a_" prompt="voer een getal tussen de 0 en 15 in" sqref="B56" xr:uid="{00000000-0002-0000-1200-000003000000}">
      <formula1>0</formula1>
      <formula2>15</formula2>
    </dataValidation>
    <dataValidation type="decimal" allowBlank="1" showInputMessage="1" showErrorMessage="1" errorTitle="Fout" error="Vul hier een getal in" sqref="D89:D98 F216:F220 D121:D132 F121:F132 F149:F162 F204:F208 F210 F212 F214" xr:uid="{00000000-0002-0000-1200-000004000000}">
      <formula1>0</formula1>
      <formula2>99999999</formula2>
    </dataValidation>
    <dataValidation type="textLength" allowBlank="1" showInputMessage="1" showErrorMessage="1" error="te veel tekens gebruikt: maximaal 100" prompt="MAXIMAAL 100 TEKENS" sqref="C18" xr:uid="{38638C16-B1A7-43F5-9462-0E96BFA711A3}">
      <formula1>0</formula1>
      <formula2>100</formula2>
    </dataValidation>
    <dataValidation type="textLength" allowBlank="1" showInputMessage="1" showErrorMessage="1" error="tekst max mag 100 tekens lang zijn" sqref="B35:B44 B62:B71 B89:B98 B121:B132 B149:B162 D149:D162 D204:D208 D210 D212 D214 D216:D220" xr:uid="{00000000-0002-0000-1200-000006000000}">
      <formula1>0</formula1>
      <formula2>100</formula2>
    </dataValidation>
    <dataValidation type="decimal" allowBlank="1" showInputMessage="1" showErrorMessage="1" error="hier een getal invullen" sqref="D63:D71 D36:D44 E35:E44 B179:B187" xr:uid="{00000000-0002-0000-1200-000007000000}">
      <formula1>0</formula1>
      <formula2>999999999</formula2>
    </dataValidation>
    <dataValidation type="date" allowBlank="1" showInputMessage="1" showErrorMessage="1" error="datum niet correct ingevoerd_x000a_" prompt="bijv. 1-1-2021_x000a_" sqref="C89:C98" xr:uid="{00000000-0002-0000-1200-000008000000}">
      <formula1>1</formula1>
      <formula2>45658</formula2>
    </dataValidation>
    <dataValidation type="decimal" allowBlank="1" showInputMessage="1" showErrorMessage="1" prompt="voorbeeld 1,1 uur= 1,1*60= 1 uur en 6 minuten" sqref="D35 D62 B178" xr:uid="{00000000-0002-0000-1200-000009000000}">
      <formula1>0</formula1>
      <formula2>999999999</formula2>
    </dataValidation>
    <dataValidation type="decimal" allowBlank="1" showInputMessage="1" showErrorMessage="1" error="vul hier een getal in" sqref="F202" xr:uid="{00000000-0002-0000-12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200-00000B000000}">
      <formula1>E89&lt;=H89</formula1>
    </dataValidation>
    <dataValidation type="custom" allowBlank="1" showInputMessage="1" showErrorMessage="1" errorTitle="Fout" error="Duur van het project mag niet groter zijn dan de afschrijvingstermijn_x000a_" sqref="H89:H98" xr:uid="{00000000-0002-0000-1200-00000C000000}">
      <formula1>H89&lt;=E89</formula1>
    </dataValidation>
    <dataValidation type="list" allowBlank="1" showInputMessage="1" showErrorMessage="1" sqref="C5" xr:uid="{FC369415-B8A0-42DD-A83A-5EF9E5949F29}">
      <formula1>Gebied</formula1>
    </dataValidation>
    <dataValidation type="list" allowBlank="1" showInputMessage="1" showErrorMessage="1" sqref="C6:D6 C7" xr:uid="{EF810D63-69EA-4FFD-A8E7-3976055501AA}">
      <formula1>"Ja,Nee"</formula1>
    </dataValidation>
    <dataValidation allowBlank="1" showInputMessage="1" sqref="C14:C16 D15" xr:uid="{36277B6B-3704-4C52-864F-69F56A3F8D58}"/>
    <dataValidation type="list" allowBlank="1" showInputMessage="1" showErrorMessage="1" sqref="C13" xr:uid="{A51430A3-2812-4830-8594-7A99A2725CB6}">
      <formula1>INDIRECT(C12)</formula1>
    </dataValidation>
    <dataValidation type="list" allowBlank="1" showInputMessage="1" sqref="C10:D11" xr:uid="{6A4B72F5-3A5C-44E7-AC0C-B484573C27A8}">
      <formula1>"Ja,Nee"</formula1>
    </dataValidation>
    <dataValidation type="date" allowBlank="1" showInputMessage="1" showErrorMessage="1" error="datum niet correct ingevoerd_x000a_" prompt="bijv. 1-6-2026_x000a_" sqref="C17" xr:uid="{D2DBBD95-3CA8-4E6F-A91D-8A69594342AF}">
      <formula1>44197</formula1>
      <formula2>49310</formula2>
    </dataValidation>
    <dataValidation allowBlank="1" showInputMessage="1" prompt="Vul hier het maatregelnummer in waarmee de nieuwe maatregel een relatie heeft." sqref="C8:D8" xr:uid="{77317D24-9284-4895-81A6-020998E9A152}"/>
  </dataValidations>
  <hyperlinks>
    <hyperlink ref="C226" location="'Printblad totaal'!A1" display="'Printblad totaal'!A1" xr:uid="{00000000-0004-0000-1200-000000000000}"/>
    <hyperlink ref="C227" location="'Printblad gebieden'!A1" display="'Printblad gebieden'!A1" xr:uid="{00000000-0004-0000-1200-000001000000}"/>
    <hyperlink ref="C51" r:id="rId1" xr:uid="{00000000-0004-0000-12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3621071-CF0C-4D67-B6FA-8D116509C907}">
          <x14:formula1>
            <xm:f>'keuzelijst spukmtrgln'!$D$20:$D$26</xm:f>
          </x14:formula1>
          <xm:sqref>C12</xm:sqref>
        </x14:dataValidation>
        <x14:dataValidation type="list" allowBlank="1" showInputMessage="1" xr:uid="{5E2AC658-FDF3-4434-816C-BBE68325EC0A}">
          <x14:formula1>
            <xm:f>IF($C$6="Nee",INDIRECT($C$5),'keuzelijst overigemtrgln'!$E$200)</xm:f>
          </x14:formula1>
          <xm:sqref>C9:D9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D7"/>
  <sheetViews>
    <sheetView workbookViewId="0">
      <pane ySplit="5" topLeftCell="A6" activePane="bottomLeft" state="frozen"/>
      <selection pane="bottomLeft" activeCell="D11" sqref="D11"/>
    </sheetView>
  </sheetViews>
  <sheetFormatPr defaultRowHeight="13.2" x14ac:dyDescent="0.25"/>
  <cols>
    <col min="1" max="1" width="23.5546875" customWidth="1"/>
    <col min="2" max="2" width="22.44140625" customWidth="1"/>
    <col min="3" max="3" width="12" customWidth="1"/>
    <col min="4" max="4" width="48.109375" customWidth="1"/>
  </cols>
  <sheetData>
    <row r="1" spans="1:4" ht="18" thickBot="1" x14ac:dyDescent="0.3">
      <c r="A1" s="417" t="s">
        <v>81</v>
      </c>
      <c r="B1" s="418"/>
      <c r="C1" s="418"/>
      <c r="D1" s="419"/>
    </row>
    <row r="2" spans="1:4" ht="18" thickBot="1" x14ac:dyDescent="0.3">
      <c r="A2" s="417"/>
      <c r="B2" s="418"/>
      <c r="C2" s="418"/>
      <c r="D2" s="419"/>
    </row>
    <row r="3" spans="1:4" ht="40.200000000000003" thickBot="1" x14ac:dyDescent="0.3">
      <c r="A3" s="304" t="s">
        <v>82</v>
      </c>
      <c r="B3" s="305"/>
      <c r="C3" s="305"/>
      <c r="D3" s="306"/>
    </row>
    <row r="4" spans="1:4" ht="6" customHeight="1" thickBot="1" x14ac:dyDescent="0.3"/>
    <row r="5" spans="1:4" ht="29.25" customHeight="1" thickBot="1" x14ac:dyDescent="0.3">
      <c r="A5" s="304" t="s">
        <v>83</v>
      </c>
      <c r="B5" s="305"/>
      <c r="C5" s="305"/>
      <c r="D5" s="425"/>
    </row>
    <row r="6" spans="1:4" ht="13.8" thickBot="1" x14ac:dyDescent="0.3"/>
    <row r="7" spans="1:4" ht="13.8" thickBot="1" x14ac:dyDescent="0.3">
      <c r="A7" s="302" t="s">
        <v>84</v>
      </c>
      <c r="B7" s="426" t="s">
        <v>85</v>
      </c>
    </row>
  </sheetData>
  <hyperlinks>
    <hyperlink ref="B7" r:id="rId1" display="http://www.limburg.nl/subsidies" xr:uid="{00000000-0004-0000-0100-000000000000}"/>
  </hyperlinks>
  <pageMargins left="0.70866141732283472" right="0.70866141732283472" top="0.35433070866141736" bottom="0.55118110236220474" header="0.31496062992125984" footer="0.31496062992125984"/>
  <pageSetup paperSize="9" scale="64" orientation="portrait" r:id="rId2"/>
  <headerFooter>
    <oddFooter>&amp;L&amp;Z&amp;F&amp;A</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hGZUqf/ZvHf8UPfGowXPATyH1eQA/d9SjAkP7bhkEG+dPxiI+EihA4TV6faj9NQNrsaDQ2iErzpi8Fu42+E+0w==" saltValue="I38lHBHSLpFdkfcjjf+r6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99" priority="20" operator="notEqual">
      <formula>0</formula>
    </cfRule>
  </conditionalFormatting>
  <conditionalFormatting sqref="E89:E98">
    <cfRule type="cellIs" dxfId="98" priority="19" operator="greaterThan">
      <formula>5</formula>
    </cfRule>
  </conditionalFormatting>
  <conditionalFormatting sqref="A9 C9:D9">
    <cfRule type="expression" dxfId="97" priority="4">
      <formula>$C$6&lt;&gt;"Nee"</formula>
    </cfRule>
  </conditionalFormatting>
  <conditionalFormatting sqref="A8:D8">
    <cfRule type="expression" dxfId="96" priority="3">
      <formula>$C$7&lt;&gt;"Ja"</formula>
    </cfRule>
  </conditionalFormatting>
  <conditionalFormatting sqref="A7:D7">
    <cfRule type="expression" dxfId="95" priority="2">
      <formula>$C$6&lt;&gt;"Ja"</formula>
    </cfRule>
  </conditionalFormatting>
  <conditionalFormatting sqref="A10:D10">
    <cfRule type="expression" dxfId="94" priority="1">
      <formula>$C$6&lt;&gt;"Nee"</formula>
    </cfRule>
  </conditionalFormatting>
  <dataValidations count="18">
    <dataValidation type="decimal" allowBlank="1" showInputMessage="1" showErrorMessage="1" errorTitle="getal invoeren" error="hier kunt u alleen een getal invoeren" sqref="C19" xr:uid="{3F7E9F6E-911A-4321-B50F-CA222941A154}">
      <formula1>0</formula1>
      <formula2>99999999</formula2>
    </dataValidation>
    <dataValidation type="decimal" allowBlank="1" showInputMessage="1" showErrorMessage="1" errorTitle="Foute invoer:" error="Getal moet tussen de 0 en 15 liggen_x000a_" prompt="voer een getal tussen de 0 en 15 in" sqref="B56" xr:uid="{00000000-0002-0000-1300-000003000000}">
      <formula1>0</formula1>
      <formula2>15</formula2>
    </dataValidation>
    <dataValidation type="decimal" allowBlank="1" showInputMessage="1" showErrorMessage="1" errorTitle="Fout" error="Vul hier een getal in" sqref="D89:D98 F216:F220 D121:D132 F121:F132 F149:F162 F204:F208 F210 F212 F214" xr:uid="{00000000-0002-0000-1300-000004000000}">
      <formula1>0</formula1>
      <formula2>99999999</formula2>
    </dataValidation>
    <dataValidation type="textLength" allowBlank="1" showInputMessage="1" showErrorMessage="1" error="te veel tekens gebruikt: maximaal 100" prompt="MAXIMAAL 100 TEKENS" sqref="C18" xr:uid="{07C0A978-ABE8-4536-AC8E-992B205F37B6}">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300-000006000000}">
      <formula1>0</formula1>
      <formula2>100</formula2>
    </dataValidation>
    <dataValidation type="decimal" allowBlank="1" showInputMessage="1" showErrorMessage="1" error="hier een getal invullen" sqref="D63:D71 D36:D44 E35:E44 B179:B187" xr:uid="{00000000-0002-0000-1300-000007000000}">
      <formula1>0</formula1>
      <formula2>999999999</formula2>
    </dataValidation>
    <dataValidation type="date" allowBlank="1" showInputMessage="1" showErrorMessage="1" error="datum niet correct ingevoerd_x000a_" prompt="bijv. 1-1-2021_x000a_" sqref="C89:C98" xr:uid="{00000000-0002-0000-1300-000008000000}">
      <formula1>1</formula1>
      <formula2>45658</formula2>
    </dataValidation>
    <dataValidation type="decimal" allowBlank="1" showInputMessage="1" showErrorMessage="1" prompt="voorbeeld 1,1 uur= 1,1*60= 1 uur en 6 minuten" sqref="D35 D62 B178" xr:uid="{00000000-0002-0000-1300-000009000000}">
      <formula1>0</formula1>
      <formula2>999999999</formula2>
    </dataValidation>
    <dataValidation type="decimal" allowBlank="1" showInputMessage="1" showErrorMessage="1" error="vul hier een getal in" sqref="F202" xr:uid="{00000000-0002-0000-13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300-00000B000000}">
      <formula1>E89&lt;=H89</formula1>
    </dataValidation>
    <dataValidation type="custom" allowBlank="1" showInputMessage="1" showErrorMessage="1" errorTitle="Fout" error="Duur van het project mag niet groter zijn dan de afschrijvingstermijn_x000a_" sqref="H89:H98" xr:uid="{00000000-0002-0000-1300-00000C000000}">
      <formula1>H89&lt;=E89</formula1>
    </dataValidation>
    <dataValidation type="list" allowBlank="1" showInputMessage="1" showErrorMessage="1" sqref="C5" xr:uid="{DA0B563F-2F14-4B79-996F-8DD10E6C00D3}">
      <formula1>Gebied</formula1>
    </dataValidation>
    <dataValidation type="list" allowBlank="1" showInputMessage="1" showErrorMessage="1" sqref="C6:D6 C7" xr:uid="{782030B6-702F-4CAE-B35F-E77C11646885}">
      <formula1>"Ja,Nee"</formula1>
    </dataValidation>
    <dataValidation allowBlank="1" showInputMessage="1" sqref="C14:C16 D15" xr:uid="{DFED73A9-4E3D-4901-9801-1BAB7007F8E8}"/>
    <dataValidation type="list" allowBlank="1" showInputMessage="1" showErrorMessage="1" sqref="C13" xr:uid="{19A6E7EF-4566-4329-AEFC-7233398C45B0}">
      <formula1>INDIRECT(C12)</formula1>
    </dataValidation>
    <dataValidation type="list" allowBlank="1" showInputMessage="1" sqref="C10:D11" xr:uid="{DA7497A6-6E3B-4CFB-BA59-0563186AC62B}">
      <formula1>"Ja,Nee"</formula1>
    </dataValidation>
    <dataValidation type="date" allowBlank="1" showInputMessage="1" showErrorMessage="1" error="datum niet correct ingevoerd_x000a_" prompt="bijv. 1-6-2026_x000a_" sqref="C17" xr:uid="{1BC4FC91-40FB-421D-93A1-C8A424B76FD0}">
      <formula1>44197</formula1>
      <formula2>49310</formula2>
    </dataValidation>
    <dataValidation allowBlank="1" showInputMessage="1" prompt="Vul hier het maatregelnummer in waarmee de nieuwe maatregel een relatie heeft." sqref="C8:D8" xr:uid="{F9469898-1583-4D48-9E2D-236C37AB65AF}"/>
  </dataValidations>
  <hyperlinks>
    <hyperlink ref="C226" location="'Printblad totaal'!A1" display="'Printblad totaal'!A1" xr:uid="{00000000-0004-0000-1300-000000000000}"/>
    <hyperlink ref="C227" location="'Printblad gebieden'!A1" display="'Printblad gebieden'!A1" xr:uid="{00000000-0004-0000-1300-000001000000}"/>
    <hyperlink ref="C51" r:id="rId1" xr:uid="{00000000-0004-0000-13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29A5D6B-E8B7-42AA-A36C-5A8505B129B4}">
          <x14:formula1>
            <xm:f>'keuzelijst spukmtrgln'!$D$20:$D$26</xm:f>
          </x14:formula1>
          <xm:sqref>C12</xm:sqref>
        </x14:dataValidation>
        <x14:dataValidation type="list" allowBlank="1" showInputMessage="1" xr:uid="{345410B5-E950-4066-B5B0-0EE65F07ABB7}">
          <x14:formula1>
            <xm:f>IF($C$6="Nee",INDIRECT($C$5),'keuzelijst overigemtrgln'!$E$200)</xm:f>
          </x14:formula1>
          <xm:sqref>C9:D9</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N229"/>
  <sheetViews>
    <sheetView zoomScaleNormal="100" workbookViewId="0">
      <selection activeCell="C11" sqref="C11:E11"/>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9Mw1UENbLGOjVblmWD/fYRcACY0+AHU/MZ7VKIMgzpZ3lH4mY8LmgJHibQNuPZuvWgq4KOwiA+lUsLuAT/Pmcw==" saltValue="tdz73VrbMzEWtC/RAxak4Q=="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93" priority="20" operator="notEqual">
      <formula>0</formula>
    </cfRule>
  </conditionalFormatting>
  <conditionalFormatting sqref="E89:E98">
    <cfRule type="cellIs" dxfId="92" priority="19" operator="greaterThan">
      <formula>5</formula>
    </cfRule>
  </conditionalFormatting>
  <conditionalFormatting sqref="A9 C9:D9">
    <cfRule type="expression" dxfId="91" priority="4">
      <formula>$C$6&lt;&gt;"Nee"</formula>
    </cfRule>
  </conditionalFormatting>
  <conditionalFormatting sqref="A8:D8">
    <cfRule type="expression" dxfId="90" priority="3">
      <formula>$C$7&lt;&gt;"Ja"</formula>
    </cfRule>
  </conditionalFormatting>
  <conditionalFormatting sqref="A7:D7">
    <cfRule type="expression" dxfId="89" priority="2">
      <formula>$C$6&lt;&gt;"Ja"</formula>
    </cfRule>
  </conditionalFormatting>
  <conditionalFormatting sqref="A10:D10">
    <cfRule type="expression" dxfId="88" priority="1">
      <formula>$C$6&lt;&gt;"Nee"</formula>
    </cfRule>
  </conditionalFormatting>
  <dataValidations count="18">
    <dataValidation type="decimal" allowBlank="1" showInputMessage="1" showErrorMessage="1" errorTitle="getal invoeren" error="hier kunt u alleen een getal invoeren" sqref="C19" xr:uid="{7CC3766E-2193-4070-92C5-ECDA5CBDBF21}">
      <formula1>0</formula1>
      <formula2>99999999</formula2>
    </dataValidation>
    <dataValidation type="decimal" allowBlank="1" showInputMessage="1" showErrorMessage="1" errorTitle="Foute invoer:" error="Getal moet tussen de 0 en 15 liggen_x000a_" prompt="voer een getal tussen de 0 en 15 in" sqref="B56" xr:uid="{00000000-0002-0000-1400-000003000000}">
      <formula1>0</formula1>
      <formula2>15</formula2>
    </dataValidation>
    <dataValidation type="decimal" allowBlank="1" showInputMessage="1" showErrorMessage="1" errorTitle="Fout" error="Vul hier een getal in" sqref="D89:D98 F216:F220 D121:D132 F121:F132 F149:F162 F204:F208 F210 F212 F214" xr:uid="{00000000-0002-0000-1400-000004000000}">
      <formula1>0</formula1>
      <formula2>99999999</formula2>
    </dataValidation>
    <dataValidation type="textLength" allowBlank="1" showInputMessage="1" showErrorMessage="1" error="te veel tekens gebruikt: maximaal 100" prompt="MAXIMAAL 100 TEKENS" sqref="C18" xr:uid="{8CBF7960-3D15-4A90-A4D6-89731BE09485}">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400-000006000000}">
      <formula1>0</formula1>
      <formula2>100</formula2>
    </dataValidation>
    <dataValidation type="decimal" allowBlank="1" showInputMessage="1" showErrorMessage="1" error="hier een getal invullen" sqref="D63:D71 B179:B187 E35:E44 D36:D44" xr:uid="{00000000-0002-0000-1400-000007000000}">
      <formula1>0</formula1>
      <formula2>999999999</formula2>
    </dataValidation>
    <dataValidation type="date" allowBlank="1" showInputMessage="1" showErrorMessage="1" error="datum niet correct ingevoerd_x000a_" prompt="bijv. 1-1-2021_x000a_" sqref="C89:C98" xr:uid="{00000000-0002-0000-1400-000008000000}">
      <formula1>1</formula1>
      <formula2>45658</formula2>
    </dataValidation>
    <dataValidation type="decimal" allowBlank="1" showInputMessage="1" showErrorMessage="1" prompt="voorbeeld 1,1 uur= 1,1*60= 1 uur en 6 minuten" sqref="B178 D62 D35" xr:uid="{00000000-0002-0000-1400-000009000000}">
      <formula1>0</formula1>
      <formula2>999999999</formula2>
    </dataValidation>
    <dataValidation type="decimal" allowBlank="1" showInputMessage="1" showErrorMessage="1" error="vul hier een getal in" sqref="F202" xr:uid="{00000000-0002-0000-14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400-00000B000000}">
      <formula1>E89&lt;=H89</formula1>
    </dataValidation>
    <dataValidation type="custom" allowBlank="1" showInputMessage="1" showErrorMessage="1" errorTitle="Fout" error="Duur van het project mag niet groter zijn dan de afschrijvingstermijn_x000a_" sqref="H89:H98" xr:uid="{00000000-0002-0000-1400-00000C000000}">
      <formula1>H89&lt;=E89</formula1>
    </dataValidation>
    <dataValidation type="list" allowBlank="1" showInputMessage="1" showErrorMessage="1" sqref="C5" xr:uid="{10F40BA4-C08E-4E34-9D2D-56A9AF6957FB}">
      <formula1>Gebied</formula1>
    </dataValidation>
    <dataValidation type="list" allowBlank="1" showInputMessage="1" showErrorMessage="1" sqref="C6:D6 C7" xr:uid="{3B65C5EF-8404-4703-82E9-87E14CC9E748}">
      <formula1>"Ja,Nee"</formula1>
    </dataValidation>
    <dataValidation allowBlank="1" showInputMessage="1" sqref="C14:C16 D15" xr:uid="{6F7DC687-EAE7-4A61-A03A-D87B6DFD1E76}"/>
    <dataValidation type="list" allowBlank="1" showInputMessage="1" showErrorMessage="1" sqref="C13" xr:uid="{2FF0270F-264D-49BC-9516-75D59681AD92}">
      <formula1>INDIRECT(C12)</formula1>
    </dataValidation>
    <dataValidation type="list" allowBlank="1" showInputMessage="1" sqref="C10:D11" xr:uid="{D449FF88-3EAF-4DBE-8067-7B1F50AD5C8A}">
      <formula1>"Ja,Nee"</formula1>
    </dataValidation>
    <dataValidation type="date" allowBlank="1" showInputMessage="1" showErrorMessage="1" error="datum niet correct ingevoerd_x000a_" prompt="bijv. 1-6-2026_x000a_" sqref="C17" xr:uid="{D2F87041-B9E4-4F88-A697-2FF2D65FA056}">
      <formula1>44197</formula1>
      <formula2>49310</formula2>
    </dataValidation>
    <dataValidation allowBlank="1" showInputMessage="1" prompt="Vul hier het maatregelnummer in waarmee de nieuwe maatregel een relatie heeft." sqref="C8:D8" xr:uid="{A50C9842-2C1C-4313-BE95-39053EA7F372}"/>
  </dataValidations>
  <hyperlinks>
    <hyperlink ref="C226" location="'Printblad totaal'!A1" display="'Printblad totaal'!A1" xr:uid="{00000000-0004-0000-1400-000000000000}"/>
    <hyperlink ref="C227" location="'Printblad gebieden'!A1" display="'Printblad gebieden'!A1" xr:uid="{00000000-0004-0000-1400-000001000000}"/>
    <hyperlink ref="C51" r:id="rId1" xr:uid="{00000000-0004-0000-14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CBA4F85-D5EC-4C8B-91FD-567E166D6FE5}">
          <x14:formula1>
            <xm:f>'keuzelijst spukmtrgln'!$D$20:$D$26</xm:f>
          </x14:formula1>
          <xm:sqref>C12</xm:sqref>
        </x14:dataValidation>
        <x14:dataValidation type="list" allowBlank="1" showInputMessage="1" xr:uid="{C67F83F6-81F0-4CB9-8065-1EA98698F12E}">
          <x14:formula1>
            <xm:f>IF($C$6="Nee",INDIRECT($C$5),'keuzelijst overigemtrgln'!$E$200)</xm:f>
          </x14:formula1>
          <xm:sqref>C9:D9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cmDVurM/Irw+TB5tJNxoJenJSXPoqCnsHFM6Smg5uAl+zi1Ny+UEub6Pp6lFoQpr5p8Ciuekl4wuPOVtImQTuA==" saltValue="QHM5A3yg66FSpqUy+x/l0w=="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87" priority="20" operator="notEqual">
      <formula>0</formula>
    </cfRule>
  </conditionalFormatting>
  <conditionalFormatting sqref="E89:E98">
    <cfRule type="cellIs" dxfId="86" priority="19" operator="greaterThan">
      <formula>5</formula>
    </cfRule>
  </conditionalFormatting>
  <conditionalFormatting sqref="A9 C9:D9">
    <cfRule type="expression" dxfId="85" priority="4">
      <formula>$C$6&lt;&gt;"Nee"</formula>
    </cfRule>
  </conditionalFormatting>
  <conditionalFormatting sqref="A8:D8">
    <cfRule type="expression" dxfId="84" priority="3">
      <formula>$C$7&lt;&gt;"Ja"</formula>
    </cfRule>
  </conditionalFormatting>
  <conditionalFormatting sqref="A7:D7">
    <cfRule type="expression" dxfId="83" priority="2">
      <formula>$C$6&lt;&gt;"Ja"</formula>
    </cfRule>
  </conditionalFormatting>
  <conditionalFormatting sqref="A10:D10">
    <cfRule type="expression" dxfId="82" priority="1">
      <formula>$C$6&lt;&gt;"Nee"</formula>
    </cfRule>
  </conditionalFormatting>
  <dataValidations count="18">
    <dataValidation type="decimal" allowBlank="1" showInputMessage="1" showErrorMessage="1" errorTitle="getal invoeren" error="hier kunt u alleen een getal invoeren" sqref="C19" xr:uid="{7CE2B6AB-5DA7-4F3D-A6C9-9000B24BFC36}">
      <formula1>0</formula1>
      <formula2>99999999</formula2>
    </dataValidation>
    <dataValidation type="decimal" allowBlank="1" showInputMessage="1" showErrorMessage="1" errorTitle="Foute invoer:" error="Getal moet tussen de 0 en 15 liggen_x000a_" prompt="voer een getal tussen de 0 en 15 in" sqref="B56" xr:uid="{00000000-0002-0000-1500-000003000000}">
      <formula1>0</formula1>
      <formula2>15</formula2>
    </dataValidation>
    <dataValidation type="decimal" allowBlank="1" showInputMessage="1" showErrorMessage="1" errorTitle="Fout" error="Vul hier een getal in" sqref="D89:D98 F216:F220 D121:D132 F121:F132 F149:F162 F204:F208 F210 F212 F214" xr:uid="{00000000-0002-0000-1500-000004000000}">
      <formula1>0</formula1>
      <formula2>99999999</formula2>
    </dataValidation>
    <dataValidation type="textLength" allowBlank="1" showInputMessage="1" showErrorMessage="1" error="te veel tekens gebruikt: maximaal 100" prompt="MAXIMAAL 100 TEKENS" sqref="C18" xr:uid="{3B856C84-4B35-4EF7-9DB1-F32A0971C015}">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500-000006000000}">
      <formula1>0</formula1>
      <formula2>100</formula2>
    </dataValidation>
    <dataValidation type="decimal" allowBlank="1" showInputMessage="1" showErrorMessage="1" error="hier een getal invullen" sqref="D63:D71 D36:D44 E35:E44 B179:B187" xr:uid="{00000000-0002-0000-1500-000007000000}">
      <formula1>0</formula1>
      <formula2>999999999</formula2>
    </dataValidation>
    <dataValidation type="date" allowBlank="1" showInputMessage="1" showErrorMessage="1" error="datum niet correct ingevoerd_x000a_" prompt="bijv. 1-1-2021_x000a_" sqref="C89:C98" xr:uid="{00000000-0002-0000-1500-000008000000}">
      <formula1>1</formula1>
      <formula2>45658</formula2>
    </dataValidation>
    <dataValidation type="decimal" allowBlank="1" showInputMessage="1" showErrorMessage="1" prompt="voorbeeld 1,1 uur= 1,1*60= 1 uur en 6 minuten" sqref="D35 D62 B178" xr:uid="{00000000-0002-0000-1500-000009000000}">
      <formula1>0</formula1>
      <formula2>999999999</formula2>
    </dataValidation>
    <dataValidation type="decimal" allowBlank="1" showInputMessage="1" showErrorMessage="1" error="vul hier een getal in" sqref="F202" xr:uid="{00000000-0002-0000-15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500-00000B000000}">
      <formula1>E89&lt;=H89</formula1>
    </dataValidation>
    <dataValidation type="custom" allowBlank="1" showInputMessage="1" showErrorMessage="1" errorTitle="Fout" error="Duur van het project mag niet groter zijn dan de afschrijvingstermijn_x000a_" sqref="H89:H98" xr:uid="{00000000-0002-0000-1500-00000C000000}">
      <formula1>H89&lt;=E89</formula1>
    </dataValidation>
    <dataValidation type="list" allowBlank="1" showInputMessage="1" showErrorMessage="1" sqref="C5" xr:uid="{D2B7DD3F-D22C-40B7-8452-1C18062A2933}">
      <formula1>Gebied</formula1>
    </dataValidation>
    <dataValidation type="list" allowBlank="1" showInputMessage="1" showErrorMessage="1" sqref="C6:D6 C7" xr:uid="{145A5A45-8C77-42FC-A4F3-E34BDC031BFC}">
      <formula1>"Ja,Nee"</formula1>
    </dataValidation>
    <dataValidation allowBlank="1" showInputMessage="1" sqref="C14:C16 D15" xr:uid="{99DF2632-6B46-46BA-B916-C4C6BCEE2622}"/>
    <dataValidation type="list" allowBlank="1" showInputMessage="1" showErrorMessage="1" sqref="C13" xr:uid="{E2057087-5E67-4DFC-AC8F-F08B2708BF73}">
      <formula1>INDIRECT(C12)</formula1>
    </dataValidation>
    <dataValidation type="list" allowBlank="1" showInputMessage="1" sqref="C10:D11" xr:uid="{5685D127-0B95-429B-82EE-E623DC99FC47}">
      <formula1>"Ja,Nee"</formula1>
    </dataValidation>
    <dataValidation type="date" allowBlank="1" showInputMessage="1" showErrorMessage="1" error="datum niet correct ingevoerd_x000a_" prompt="bijv. 1-6-2026_x000a_" sqref="C17" xr:uid="{7C0BD28C-E09D-4B12-9694-AFE381A04EA8}">
      <formula1>44197</formula1>
      <formula2>49310</formula2>
    </dataValidation>
    <dataValidation allowBlank="1" showInputMessage="1" prompt="Vul hier het maatregelnummer in waarmee de nieuwe maatregel een relatie heeft." sqref="C8:D8" xr:uid="{8DD003B8-B86C-41D9-9FA4-4D8F8929A438}"/>
  </dataValidations>
  <hyperlinks>
    <hyperlink ref="C226" location="'Printblad totaal'!A1" display="'Printblad totaal'!A1" xr:uid="{00000000-0004-0000-1500-000000000000}"/>
    <hyperlink ref="C227" location="'Printblad gebieden'!A1" display="'Printblad gebieden'!A1" xr:uid="{00000000-0004-0000-1500-000001000000}"/>
    <hyperlink ref="C51" r:id="rId1" xr:uid="{00000000-0004-0000-15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1D7E8BC-C241-4999-94D2-997A36E53F54}">
          <x14:formula1>
            <xm:f>'keuzelijst spukmtrgln'!$D$20:$D$26</xm:f>
          </x14:formula1>
          <xm:sqref>C12</xm:sqref>
        </x14:dataValidation>
        <x14:dataValidation type="list" allowBlank="1" showInputMessage="1" xr:uid="{B7AF9A6F-FE12-42B1-A2E4-72B7DD72F50B}">
          <x14:formula1>
            <xm:f>IF($C$6="Nee",INDIRECT($C$5),'keuzelijst overigemtrgln'!$E$200)</xm:f>
          </x14:formula1>
          <xm:sqref>C9:D9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386"/>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fVgXOxbKYN+kj/yk0Bo6LjtJqOQBF6uX26cRKqMpG6puMGbRJx4fKoN1sLOgqM9b8Ygo2h0cWtjP+dKXN1vYmQ==" saltValue="WLYfuH6kloWg0xmWDKHZlQ=="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81" priority="20" operator="notEqual">
      <formula>0</formula>
    </cfRule>
  </conditionalFormatting>
  <conditionalFormatting sqref="E89:E98">
    <cfRule type="cellIs" dxfId="80" priority="19" operator="greaterThan">
      <formula>5</formula>
    </cfRule>
  </conditionalFormatting>
  <conditionalFormatting sqref="A9 C9:D9">
    <cfRule type="expression" dxfId="79" priority="4">
      <formula>$C$6&lt;&gt;"Nee"</formula>
    </cfRule>
  </conditionalFormatting>
  <conditionalFormatting sqref="A8:D8">
    <cfRule type="expression" dxfId="78" priority="3">
      <formula>$C$7&lt;&gt;"Ja"</formula>
    </cfRule>
  </conditionalFormatting>
  <conditionalFormatting sqref="A7:D7">
    <cfRule type="expression" dxfId="77" priority="2">
      <formula>$C$6&lt;&gt;"Ja"</formula>
    </cfRule>
  </conditionalFormatting>
  <conditionalFormatting sqref="A10:D10">
    <cfRule type="expression" dxfId="76" priority="1">
      <formula>$C$6&lt;&gt;"Nee"</formula>
    </cfRule>
  </conditionalFormatting>
  <dataValidations count="18">
    <dataValidation type="decimal" allowBlank="1" showInputMessage="1" showErrorMessage="1" errorTitle="getal invoeren" error="hier kunt u alleen een getal invoeren" sqref="C19" xr:uid="{FE5FB1AE-5543-4AFB-96C5-89211574736A}">
      <formula1>0</formula1>
      <formula2>99999999</formula2>
    </dataValidation>
    <dataValidation type="decimal" allowBlank="1" showInputMessage="1" showErrorMessage="1" errorTitle="Foute invoer:" error="Getal moet tussen de 0 en 15 liggen_x000a_" prompt="voer een getal tussen de 0 en 15 in" sqref="B56" xr:uid="{00000000-0002-0000-1600-000003000000}">
      <formula1>0</formula1>
      <formula2>15</formula2>
    </dataValidation>
    <dataValidation type="decimal" allowBlank="1" showInputMessage="1" showErrorMessage="1" errorTitle="Fout" error="Vul hier een getal in" sqref="D89:D98 F216:F220 D121:D132 F121:F132 F149:F162 F204:F208 F210 F212 F214" xr:uid="{00000000-0002-0000-1600-000004000000}">
      <formula1>0</formula1>
      <formula2>99999999</formula2>
    </dataValidation>
    <dataValidation type="textLength" allowBlank="1" showInputMessage="1" showErrorMessage="1" error="te veel tekens gebruikt: maximaal 100" prompt="MAXIMAAL 100 TEKENS" sqref="C18" xr:uid="{EC463706-7874-485E-A6B8-23C6D1F80C5F}">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600-000006000000}">
      <formula1>0</formula1>
      <formula2>100</formula2>
    </dataValidation>
    <dataValidation type="decimal" allowBlank="1" showInputMessage="1" showErrorMessage="1" error="hier een getal invullen" sqref="D63:D71 D36:D44 E35:E44 B179:B187" xr:uid="{00000000-0002-0000-1600-000007000000}">
      <formula1>0</formula1>
      <formula2>999999999</formula2>
    </dataValidation>
    <dataValidation type="date" allowBlank="1" showInputMessage="1" showErrorMessage="1" error="datum niet correct ingevoerd_x000a_" prompt="bijv. 1-1-2021_x000a_" sqref="C89:C98" xr:uid="{00000000-0002-0000-1600-000008000000}">
      <formula1>1</formula1>
      <formula2>45658</formula2>
    </dataValidation>
    <dataValidation type="decimal" allowBlank="1" showInputMessage="1" showErrorMessage="1" prompt="voorbeeld 1,1 uur= 1,1*60= 1 uur en 6 minuten" sqref="D35 D62 B178" xr:uid="{00000000-0002-0000-1600-000009000000}">
      <formula1>0</formula1>
      <formula2>999999999</formula2>
    </dataValidation>
    <dataValidation type="decimal" allowBlank="1" showInputMessage="1" showErrorMessage="1" error="vul hier een getal in" sqref="F202" xr:uid="{00000000-0002-0000-16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600-00000B000000}">
      <formula1>E89&lt;=H89</formula1>
    </dataValidation>
    <dataValidation type="custom" allowBlank="1" showInputMessage="1" showErrorMessage="1" errorTitle="Fout" error="Duur van het project mag niet groter zijn dan de afschrijvingstermijn_x000a_" sqref="H89:H98" xr:uid="{00000000-0002-0000-1600-00000C000000}">
      <formula1>H89&lt;=E89</formula1>
    </dataValidation>
    <dataValidation type="list" allowBlank="1" showInputMessage="1" showErrorMessage="1" sqref="C5" xr:uid="{8295D8E8-DDAB-488E-BF56-22461D4C4BE2}">
      <formula1>Gebied</formula1>
    </dataValidation>
    <dataValidation type="list" allowBlank="1" showInputMessage="1" showErrorMessage="1" sqref="C6:D6 C7" xr:uid="{769588FC-AE09-4E3A-881C-B01756220DC0}">
      <formula1>"Ja,Nee"</formula1>
    </dataValidation>
    <dataValidation allowBlank="1" showInputMessage="1" sqref="C14:C16 D15" xr:uid="{23A8A3BA-A11D-4AA2-B7CC-B90CDF34867A}"/>
    <dataValidation type="list" allowBlank="1" showInputMessage="1" showErrorMessage="1" sqref="C13" xr:uid="{6A524A31-8FAB-4EA7-BFB0-5B525061DA2C}">
      <formula1>INDIRECT(C12)</formula1>
    </dataValidation>
    <dataValidation type="list" allowBlank="1" showInputMessage="1" sqref="C10:D11" xr:uid="{6F6F24B3-E918-4A95-AE6E-70D99901BB05}">
      <formula1>"Ja,Nee"</formula1>
    </dataValidation>
    <dataValidation type="date" allowBlank="1" showInputMessage="1" showErrorMessage="1" error="datum niet correct ingevoerd_x000a_" prompt="bijv. 1-6-2026_x000a_" sqref="C17" xr:uid="{85114096-A6B2-425A-9B58-9E2D00E4EAFD}">
      <formula1>44197</formula1>
      <formula2>49310</formula2>
    </dataValidation>
    <dataValidation allowBlank="1" showInputMessage="1" prompt="Vul hier het maatregelnummer in waarmee de nieuwe maatregel een relatie heeft." sqref="C8:D8" xr:uid="{491DEFEC-181B-4EBC-85C9-3A77A116F9A7}"/>
  </dataValidations>
  <hyperlinks>
    <hyperlink ref="C226" location="'Printblad totaal'!A1" display="'Printblad totaal'!A1" xr:uid="{00000000-0004-0000-1600-000000000000}"/>
    <hyperlink ref="C227" location="'Printblad gebieden'!A1" display="'Printblad gebieden'!A1" xr:uid="{00000000-0004-0000-1600-000001000000}"/>
    <hyperlink ref="C51" r:id="rId1" xr:uid="{00000000-0004-0000-16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7FC34E6-B2D2-4FB5-94AC-BB69D1443613}">
          <x14:formula1>
            <xm:f>'keuzelijst spukmtrgln'!$D$20:$D$26</xm:f>
          </x14:formula1>
          <xm:sqref>C12</xm:sqref>
        </x14:dataValidation>
        <x14:dataValidation type="list" allowBlank="1" showInputMessage="1" xr:uid="{7669DB51-CA16-4B9A-8CBB-F63CA6A92799}">
          <x14:formula1>
            <xm:f>IF($C$6="Nee",INDIRECT($C$5),'keuzelijst overigemtrgln'!$E$200)</xm:f>
          </x14:formula1>
          <xm:sqref>C9:D9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rnUoe5YniwQ46SbK5iihBxIq4Ox8WyE7e49AS8SFZHkU11+N6Zpi5Wtvd1UzO2vEXxpSJvaMPOX8Z9+kLOrNcQ==" saltValue="duGoS/pSK32tqKbNBpy6K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75" priority="20" operator="notEqual">
      <formula>0</formula>
    </cfRule>
  </conditionalFormatting>
  <conditionalFormatting sqref="E89:E98">
    <cfRule type="cellIs" dxfId="74" priority="19" operator="greaterThan">
      <formula>5</formula>
    </cfRule>
  </conditionalFormatting>
  <conditionalFormatting sqref="A9 C9:D9">
    <cfRule type="expression" dxfId="73" priority="4">
      <formula>$C$6&lt;&gt;"Nee"</formula>
    </cfRule>
  </conditionalFormatting>
  <conditionalFormatting sqref="A8:D8">
    <cfRule type="expression" dxfId="72" priority="3">
      <formula>$C$7&lt;&gt;"Ja"</formula>
    </cfRule>
  </conditionalFormatting>
  <conditionalFormatting sqref="A7:D7">
    <cfRule type="expression" dxfId="71" priority="2">
      <formula>$C$6&lt;&gt;"Ja"</formula>
    </cfRule>
  </conditionalFormatting>
  <conditionalFormatting sqref="A10:D10">
    <cfRule type="expression" dxfId="70" priority="1">
      <formula>$C$6&lt;&gt;"Nee"</formula>
    </cfRule>
  </conditionalFormatting>
  <dataValidations count="18">
    <dataValidation type="decimal" allowBlank="1" showInputMessage="1" showErrorMessage="1" errorTitle="getal invoeren" error="hier kunt u alleen een getal invoeren" sqref="C19" xr:uid="{8FAB43DA-67C8-4F10-8B8C-774D5C7C19C9}">
      <formula1>0</formula1>
      <formula2>99999999</formula2>
    </dataValidation>
    <dataValidation type="decimal" allowBlank="1" showInputMessage="1" showErrorMessage="1" errorTitle="Foute invoer:" error="Getal moet tussen de 0 en 15 liggen_x000a_" prompt="voer een getal tussen de 0 en 15 in" sqref="B56" xr:uid="{00000000-0002-0000-1700-000003000000}">
      <formula1>0</formula1>
      <formula2>15</formula2>
    </dataValidation>
    <dataValidation type="decimal" allowBlank="1" showInputMessage="1" showErrorMessage="1" errorTitle="Fout" error="Vul hier een getal in" sqref="D89:D98 F216:F220 D121:D132 F121:F132 F149:F162 F204:F208 F210 F212 F214" xr:uid="{00000000-0002-0000-1700-000004000000}">
      <formula1>0</formula1>
      <formula2>99999999</formula2>
    </dataValidation>
    <dataValidation type="textLength" allowBlank="1" showInputMessage="1" showErrorMessage="1" error="te veel tekens gebruikt: maximaal 100" prompt="MAXIMAAL 100 TEKENS" sqref="C18" xr:uid="{C082DB20-B1B6-405F-B1A9-35B728547DB4}">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700-000006000000}">
      <formula1>0</formula1>
      <formula2>100</formula2>
    </dataValidation>
    <dataValidation type="decimal" allowBlank="1" showInputMessage="1" showErrorMessage="1" error="hier een getal invullen" sqref="D63:D71 D36:D44 E35:E44 B179:B187" xr:uid="{00000000-0002-0000-1700-000007000000}">
      <formula1>0</formula1>
      <formula2>999999999</formula2>
    </dataValidation>
    <dataValidation type="date" allowBlank="1" showInputMessage="1" showErrorMessage="1" error="datum niet correct ingevoerd_x000a_" prompt="bijv. 1-1-2021_x000a_" sqref="C89:C98" xr:uid="{00000000-0002-0000-1700-000008000000}">
      <formula1>1</formula1>
      <formula2>45658</formula2>
    </dataValidation>
    <dataValidation type="decimal" allowBlank="1" showInputMessage="1" showErrorMessage="1" prompt="voorbeeld 1,1 uur= 1,1*60= 1 uur en 6 minuten" sqref="D35 D62 B178" xr:uid="{00000000-0002-0000-1700-000009000000}">
      <formula1>0</formula1>
      <formula2>999999999</formula2>
    </dataValidation>
    <dataValidation type="decimal" allowBlank="1" showInputMessage="1" showErrorMessage="1" error="vul hier een getal in" sqref="F202" xr:uid="{00000000-0002-0000-17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700-00000B000000}">
      <formula1>E89&lt;=H89</formula1>
    </dataValidation>
    <dataValidation type="custom" allowBlank="1" showInputMessage="1" showErrorMessage="1" errorTitle="Fout" error="Duur van het project mag niet groter zijn dan de afschrijvingstermijn_x000a_" sqref="H89:H98" xr:uid="{00000000-0002-0000-1700-00000C000000}">
      <formula1>H89&lt;=E89</formula1>
    </dataValidation>
    <dataValidation type="list" allowBlank="1" showInputMessage="1" showErrorMessage="1" sqref="C5" xr:uid="{FC05E9B0-D5AC-4127-9889-CC01476D1E4B}">
      <formula1>Gebied</formula1>
    </dataValidation>
    <dataValidation type="list" allowBlank="1" showInputMessage="1" showErrorMessage="1" sqref="C6:D6 C7" xr:uid="{7848AD6E-75C6-4791-886B-EDF4A366693E}">
      <formula1>"Ja,Nee"</formula1>
    </dataValidation>
    <dataValidation allowBlank="1" showInputMessage="1" sqref="C14:C16 D15" xr:uid="{DB622AC1-39CB-4222-822B-4FC8D46E0469}"/>
    <dataValidation type="list" allowBlank="1" showInputMessage="1" showErrorMessage="1" sqref="C13" xr:uid="{3A06A592-7488-4F85-B78E-1A19E832F02E}">
      <formula1>INDIRECT(C12)</formula1>
    </dataValidation>
    <dataValidation type="list" allowBlank="1" showInputMessage="1" sqref="C10:D11" xr:uid="{3906785C-1A19-4797-8251-A21740F10EC4}">
      <formula1>"Ja,Nee"</formula1>
    </dataValidation>
    <dataValidation type="date" allowBlank="1" showInputMessage="1" showErrorMessage="1" error="datum niet correct ingevoerd_x000a_" prompt="bijv. 1-6-2026_x000a_" sqref="C17" xr:uid="{96CA3BBC-5632-4065-A1BA-F9AFEBB01AA9}">
      <formula1>44197</formula1>
      <formula2>49310</formula2>
    </dataValidation>
    <dataValidation allowBlank="1" showInputMessage="1" prompt="Vul hier het maatregelnummer in waarmee de nieuwe maatregel een relatie heeft." sqref="C8:D8" xr:uid="{A5F9C3E1-1F96-47FF-BDA5-E7B710264177}"/>
  </dataValidations>
  <hyperlinks>
    <hyperlink ref="C226" location="'Printblad totaal'!A1" display="'Printblad totaal'!A1" xr:uid="{00000000-0004-0000-1700-000000000000}"/>
    <hyperlink ref="C227" location="'Printblad gebieden'!A1" display="'Printblad gebieden'!A1" xr:uid="{00000000-0004-0000-1700-000001000000}"/>
    <hyperlink ref="C51" r:id="rId1" xr:uid="{00000000-0004-0000-17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BEBDBC1-C5EC-437D-8206-0CAC3E66E6B2}">
          <x14:formula1>
            <xm:f>'keuzelijst spukmtrgln'!$D$20:$D$26</xm:f>
          </x14:formula1>
          <xm:sqref>C12</xm:sqref>
        </x14:dataValidation>
        <x14:dataValidation type="list" allowBlank="1" showInputMessage="1" xr:uid="{2713E234-3A25-42CC-A1EB-1FAE20F3E793}">
          <x14:formula1>
            <xm:f>IF($C$6="Nee",INDIRECT($C$5),'keuzelijst overigemtrgln'!$E$200)</xm:f>
          </x14:formula1>
          <xm:sqref>C9:D9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cubOlXcZvQ93FZU62ZTI95jlzKojwSrG98YLD+Vp8mfGZCwL/ShjngtvQQ2qWFvb42rwuyxRWcNOFvKrW/w8Ig==" saltValue="4eppfUZi6bs/inYlJgaWl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69" priority="20" operator="notEqual">
      <formula>0</formula>
    </cfRule>
  </conditionalFormatting>
  <conditionalFormatting sqref="E89:E98">
    <cfRule type="cellIs" dxfId="68" priority="19" operator="greaterThan">
      <formula>5</formula>
    </cfRule>
  </conditionalFormatting>
  <conditionalFormatting sqref="A9 C9:D9">
    <cfRule type="expression" dxfId="67" priority="4">
      <formula>$C$6&lt;&gt;"Nee"</formula>
    </cfRule>
  </conditionalFormatting>
  <conditionalFormatting sqref="A8:D8">
    <cfRule type="expression" dxfId="66" priority="3">
      <formula>$C$7&lt;&gt;"Ja"</formula>
    </cfRule>
  </conditionalFormatting>
  <conditionalFormatting sqref="A7:D7">
    <cfRule type="expression" dxfId="65" priority="2">
      <formula>$C$6&lt;&gt;"Ja"</formula>
    </cfRule>
  </conditionalFormatting>
  <conditionalFormatting sqref="A10:D10">
    <cfRule type="expression" dxfId="64" priority="1">
      <formula>$C$6&lt;&gt;"Nee"</formula>
    </cfRule>
  </conditionalFormatting>
  <dataValidations count="18">
    <dataValidation type="decimal" allowBlank="1" showInputMessage="1" showErrorMessage="1" errorTitle="getal invoeren" error="hier kunt u alleen een getal invoeren" sqref="C19" xr:uid="{EA7B6A83-CA80-49CA-A305-BB488F676CD2}">
      <formula1>0</formula1>
      <formula2>99999999</formula2>
    </dataValidation>
    <dataValidation type="decimal" allowBlank="1" showInputMessage="1" showErrorMessage="1" errorTitle="Foute invoer:" error="Getal moet tussen de 0 en 15 liggen_x000a_" prompt="voer een getal tussen de 0 en 15 in" sqref="B56" xr:uid="{00000000-0002-0000-1800-000003000000}">
      <formula1>0</formula1>
      <formula2>15</formula2>
    </dataValidation>
    <dataValidation type="decimal" allowBlank="1" showInputMessage="1" showErrorMessage="1" errorTitle="Fout" error="Vul hier een getal in" sqref="D89:D98 F216:F220 D121:D132 F121:F132 F149:F162 F204:F208 F210 F212 F214" xr:uid="{00000000-0002-0000-1800-000004000000}">
      <formula1>0</formula1>
      <formula2>99999999</formula2>
    </dataValidation>
    <dataValidation type="textLength" allowBlank="1" showInputMessage="1" showErrorMessage="1" error="te veel tekens gebruikt: maximaal 100" prompt="MAXIMAAL 100 TEKENS" sqref="C18" xr:uid="{4A90C18C-CA38-4827-8B24-33D798774F7E}">
      <formula1>0</formula1>
      <formula2>100</formula2>
    </dataValidation>
    <dataValidation type="textLength" allowBlank="1" showInputMessage="1" showErrorMessage="1" error="test mag max 100 tekens lang zijn" sqref="B35:B44 B62:B71 B89:B98 B121:B132 B149:B162 D204:D208 D210 D212 D214 D216:D220" xr:uid="{00000000-0002-0000-1800-000006000000}">
      <formula1>0</formula1>
      <formula2>100</formula2>
    </dataValidation>
    <dataValidation type="decimal" allowBlank="1" showInputMessage="1" showErrorMessage="1" error="hier een getal invullen" sqref="D63:D71 D36:D44 E35:E44 B179:B187" xr:uid="{00000000-0002-0000-1800-000007000000}">
      <formula1>0</formula1>
      <formula2>999999999</formula2>
    </dataValidation>
    <dataValidation type="date" allowBlank="1" showInputMessage="1" showErrorMessage="1" error="datum niet correct ingevoerd_x000a_" prompt="bijv. 1-1-2021_x000a_" sqref="C89:C98" xr:uid="{00000000-0002-0000-1800-000008000000}">
      <formula1>1</formula1>
      <formula2>45658</formula2>
    </dataValidation>
    <dataValidation type="decimal" allowBlank="1" showInputMessage="1" showErrorMessage="1" prompt="voorbeeld 1,1 uur= 1,1*60= 1 uur en 6 minuten" sqref="D35 D62 B178" xr:uid="{00000000-0002-0000-1800-000009000000}">
      <formula1>0</formula1>
      <formula2>999999999</formula2>
    </dataValidation>
    <dataValidation type="decimal" allowBlank="1" showInputMessage="1" showErrorMessage="1" error="vul hier een getal in" sqref="F202" xr:uid="{00000000-0002-0000-18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800-00000B000000}">
      <formula1>E89&lt;=H89</formula1>
    </dataValidation>
    <dataValidation type="custom" allowBlank="1" showInputMessage="1" showErrorMessage="1" errorTitle="Fout" error="Duur van het project mag niet groter zijn dan de afschrijvingstermijn_x000a_" sqref="H89:H98" xr:uid="{00000000-0002-0000-1800-00000C000000}">
      <formula1>H89&lt;=E89</formula1>
    </dataValidation>
    <dataValidation type="list" allowBlank="1" showInputMessage="1" showErrorMessage="1" sqref="C5" xr:uid="{426759A2-2647-407A-B8B0-7F3784BF7569}">
      <formula1>Gebied</formula1>
    </dataValidation>
    <dataValidation type="list" allowBlank="1" showInputMessage="1" showErrorMessage="1" sqref="C6:D6 C7" xr:uid="{8F912C3C-9349-420D-AEF2-A1A3CA843916}">
      <formula1>"Ja,Nee"</formula1>
    </dataValidation>
    <dataValidation allowBlank="1" showInputMessage="1" sqref="C14:C16 D15" xr:uid="{088693AF-D463-410E-B140-D81C5A5EC1FE}"/>
    <dataValidation type="list" allowBlank="1" showInputMessage="1" showErrorMessage="1" sqref="C13" xr:uid="{64098C00-FAF9-4190-A572-BB54A1965257}">
      <formula1>INDIRECT(C12)</formula1>
    </dataValidation>
    <dataValidation type="list" allowBlank="1" showInputMessage="1" sqref="C10:D11" xr:uid="{439DC86D-6BB2-489D-AB2C-E3DD8A245544}">
      <formula1>"Ja,Nee"</formula1>
    </dataValidation>
    <dataValidation type="date" allowBlank="1" showInputMessage="1" showErrorMessage="1" error="datum niet correct ingevoerd_x000a_" prompt="bijv. 1-6-2026_x000a_" sqref="C17" xr:uid="{40DD6CA7-8AA2-4D29-B9FF-B78E61886F9A}">
      <formula1>44197</formula1>
      <formula2>49310</formula2>
    </dataValidation>
    <dataValidation allowBlank="1" showInputMessage="1" prompt="Vul hier het maatregelnummer in waarmee de nieuwe maatregel een relatie heeft." sqref="C8:D8" xr:uid="{7EAEBE0E-9456-45A6-AAC3-E0A2DA5B38A2}"/>
  </dataValidations>
  <hyperlinks>
    <hyperlink ref="C226" location="'Printblad totaal'!A1" display="'Printblad totaal'!A1" xr:uid="{00000000-0004-0000-1800-000000000000}"/>
    <hyperlink ref="C227" location="'Printblad gebieden'!A1" display="'Printblad gebieden'!A1" xr:uid="{00000000-0004-0000-1800-000001000000}"/>
    <hyperlink ref="C51" r:id="rId1" xr:uid="{00000000-0004-0000-18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366A7A1-937C-4671-9BB9-E4C90893B6B1}">
          <x14:formula1>
            <xm:f>'keuzelijst spukmtrgln'!$D$20:$D$26</xm:f>
          </x14:formula1>
          <xm:sqref>C12</xm:sqref>
        </x14:dataValidation>
        <x14:dataValidation type="list" allowBlank="1" showInputMessage="1" xr:uid="{149A9CFB-9C9B-4E73-A550-0235E7CD2275}">
          <x14:formula1>
            <xm:f>IF($C$6="Nee",INDIRECT($C$5),'keuzelijst overigemtrgln'!$E$200)</xm:f>
          </x14:formula1>
          <xm:sqref>C9:D9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Uykf3ylW2Vi02Q/ZGmZdJDeoUh4OMfV0dWm7j1eEEPsPne6f/r73Uujk/RlUy55Wr47n1k4j0UMmQMcobXQqvw==" saltValue="YtetUd6W5JwiuhBdUUQKhA=="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63" priority="20" operator="notEqual">
      <formula>0</formula>
    </cfRule>
  </conditionalFormatting>
  <conditionalFormatting sqref="E89:E98">
    <cfRule type="cellIs" dxfId="62" priority="19" operator="greaterThan">
      <formula>5</formula>
    </cfRule>
  </conditionalFormatting>
  <conditionalFormatting sqref="A9 C9:D9">
    <cfRule type="expression" dxfId="61" priority="4">
      <formula>$C$6&lt;&gt;"Nee"</formula>
    </cfRule>
  </conditionalFormatting>
  <conditionalFormatting sqref="A8:D8">
    <cfRule type="expression" dxfId="60" priority="3">
      <formula>$C$7&lt;&gt;"Ja"</formula>
    </cfRule>
  </conditionalFormatting>
  <conditionalFormatting sqref="A7:D7">
    <cfRule type="expression" dxfId="59" priority="2">
      <formula>$C$6&lt;&gt;"Ja"</formula>
    </cfRule>
  </conditionalFormatting>
  <conditionalFormatting sqref="A10:D10">
    <cfRule type="expression" dxfId="58" priority="1">
      <formula>$C$6&lt;&gt;"Nee"</formula>
    </cfRule>
  </conditionalFormatting>
  <dataValidations count="18">
    <dataValidation type="decimal" allowBlank="1" showInputMessage="1" showErrorMessage="1" errorTitle="getal invoeren" error="hier kunt u alleen een getal invoeren" sqref="C19" xr:uid="{EE4F30EE-F96E-4CD0-82A2-09BBB070F1A5}">
      <formula1>0</formula1>
      <formula2>99999999</formula2>
    </dataValidation>
    <dataValidation type="decimal" allowBlank="1" showInputMessage="1" showErrorMessage="1" errorTitle="Foute invoer:" error="Getal moet tussen de 0 en 15 liggen_x000a_" prompt="voer een getal tussen de 0 en 15 in" sqref="B56" xr:uid="{00000000-0002-0000-1900-000003000000}">
      <formula1>0</formula1>
      <formula2>15</formula2>
    </dataValidation>
    <dataValidation type="decimal" allowBlank="1" showInputMessage="1" showErrorMessage="1" errorTitle="Fout" error="Vul hier een getal in" sqref="F216:F220 D89:D98 D121:D132 F121:F132 F149:F162 F204:F208 F210 F212 F214" xr:uid="{00000000-0002-0000-1900-000004000000}">
      <formula1>0</formula1>
      <formula2>99999999</formula2>
    </dataValidation>
    <dataValidation type="textLength" allowBlank="1" showInputMessage="1" showErrorMessage="1" error="te veel tekens gebruikt: maximaal 100" prompt="MAXIMAAL 100 TEKENS" sqref="C18" xr:uid="{42965613-3F2B-459E-A033-5DF2DE287A3C}">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900-000006000000}">
      <formula1>0</formula1>
      <formula2>100</formula2>
    </dataValidation>
    <dataValidation type="decimal" allowBlank="1" showInputMessage="1" showErrorMessage="1" error="hier een getal invullen" sqref="D63:D71 D36:D44 E35:E44 B179:B187" xr:uid="{00000000-0002-0000-1900-000007000000}">
      <formula1>0</formula1>
      <formula2>999999999</formula2>
    </dataValidation>
    <dataValidation type="date" allowBlank="1" showInputMessage="1" showErrorMessage="1" error="datum niet correct ingevoerd_x000a_" prompt="bijv. 1-1-2021_x000a_" sqref="C89:C98" xr:uid="{00000000-0002-0000-1900-000008000000}">
      <formula1>1</formula1>
      <formula2>45658</formula2>
    </dataValidation>
    <dataValidation type="decimal" allowBlank="1" showInputMessage="1" showErrorMessage="1" prompt="voorbeeld 1,1 uur= 1,1*60= 1 uur en 6 minuten" sqref="D35 D62 B178" xr:uid="{00000000-0002-0000-1900-000009000000}">
      <formula1>0</formula1>
      <formula2>999999999</formula2>
    </dataValidation>
    <dataValidation type="decimal" allowBlank="1" showInputMessage="1" showErrorMessage="1" error="vul hier een getal in" sqref="F202" xr:uid="{00000000-0002-0000-19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900-00000B000000}">
      <formula1>E89&lt;=H89</formula1>
    </dataValidation>
    <dataValidation type="custom" allowBlank="1" showInputMessage="1" showErrorMessage="1" errorTitle="Fout" error="Duur van het project mag niet groter zijn dan de afschrijvingstermijn_x000a_" sqref="H89:H98" xr:uid="{00000000-0002-0000-1900-00000C000000}">
      <formula1>H89&lt;=E89</formula1>
    </dataValidation>
    <dataValidation type="list" allowBlank="1" showInputMessage="1" showErrorMessage="1" sqref="C5" xr:uid="{9B204140-877F-4874-A65F-BFE4F9A23327}">
      <formula1>Gebied</formula1>
    </dataValidation>
    <dataValidation type="list" allowBlank="1" showInputMessage="1" showErrorMessage="1" sqref="C6:D6 C7" xr:uid="{226D284D-E98D-4D79-AD8D-157C24D837D6}">
      <formula1>"Ja,Nee"</formula1>
    </dataValidation>
    <dataValidation allowBlank="1" showInputMessage="1" sqref="C14:C16 D15" xr:uid="{799AAAF0-FCCD-4038-B6B9-43101A4E6A47}"/>
    <dataValidation type="list" allowBlank="1" showInputMessage="1" showErrorMessage="1" sqref="C13" xr:uid="{5F1A7413-4344-468B-84A1-5DCAF0A9CF59}">
      <formula1>INDIRECT(C12)</formula1>
    </dataValidation>
    <dataValidation type="list" allowBlank="1" showInputMessage="1" sqref="C10:D11" xr:uid="{16A3FDB0-2DE9-4FC0-BD6C-D8060B246F3B}">
      <formula1>"Ja,Nee"</formula1>
    </dataValidation>
    <dataValidation type="date" allowBlank="1" showInputMessage="1" showErrorMessage="1" error="datum niet correct ingevoerd_x000a_" prompt="bijv. 1-6-2026_x000a_" sqref="C17" xr:uid="{4AAD6295-AE3B-452C-9587-8317A12C3A3D}">
      <formula1>44197</formula1>
      <formula2>49310</formula2>
    </dataValidation>
    <dataValidation allowBlank="1" showInputMessage="1" prompt="Vul hier het maatregelnummer in waarmee de nieuwe maatregel een relatie heeft." sqref="C8:D8" xr:uid="{36F4ED9D-4515-40A9-93BF-7B3BF8053B24}"/>
  </dataValidations>
  <hyperlinks>
    <hyperlink ref="C226" location="'Printblad totaal'!A1" display="'Printblad totaal'!A1" xr:uid="{00000000-0004-0000-1900-000000000000}"/>
    <hyperlink ref="C227" location="'Printblad gebieden'!A1" display="'Printblad gebieden'!A1" xr:uid="{00000000-0004-0000-1900-000001000000}"/>
    <hyperlink ref="C51" r:id="rId1" xr:uid="{00000000-0004-0000-19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C2DD063-52DB-45C1-85F7-CBB70497697B}">
          <x14:formula1>
            <xm:f>'keuzelijst spukmtrgln'!$D$20:$D$26</xm:f>
          </x14:formula1>
          <xm:sqref>C12</xm:sqref>
        </x14:dataValidation>
        <x14:dataValidation type="list" allowBlank="1" showInputMessage="1" xr:uid="{05CB5BB8-4DF8-47C7-B78A-F385626649E8}">
          <x14:formula1>
            <xm:f>IF($C$6="Nee",INDIRECT($C$5),'keuzelijst overigemtrgln'!$E$200)</xm:f>
          </x14:formula1>
          <xm:sqref>C9:D9</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L74T0lf4yKXEzF5N+gbg7PRhCbN8jXfT3A0vGUPlsspvwGdJO6+ZbVj6TfBA8/7nLw/QdSeVEYWxqe9FVDfQDw==" saltValue="RgmDw2eOk8Bghn0YgiPC+w=="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57" priority="20" operator="notEqual">
      <formula>0</formula>
    </cfRule>
  </conditionalFormatting>
  <conditionalFormatting sqref="E89:E98">
    <cfRule type="cellIs" dxfId="56" priority="19" operator="greaterThan">
      <formula>5</formula>
    </cfRule>
  </conditionalFormatting>
  <conditionalFormatting sqref="A9 C9:D9">
    <cfRule type="expression" dxfId="55" priority="4">
      <formula>$C$6&lt;&gt;"Nee"</formula>
    </cfRule>
  </conditionalFormatting>
  <conditionalFormatting sqref="A8:D8">
    <cfRule type="expression" dxfId="54" priority="3">
      <formula>$C$7&lt;&gt;"Ja"</formula>
    </cfRule>
  </conditionalFormatting>
  <conditionalFormatting sqref="A7:D7">
    <cfRule type="expression" dxfId="53" priority="2">
      <formula>$C$6&lt;&gt;"Ja"</formula>
    </cfRule>
  </conditionalFormatting>
  <conditionalFormatting sqref="A10:D10">
    <cfRule type="expression" dxfId="52" priority="1">
      <formula>$C$6&lt;&gt;"Nee"</formula>
    </cfRule>
  </conditionalFormatting>
  <dataValidations count="18">
    <dataValidation type="decimal" allowBlank="1" showInputMessage="1" showErrorMessage="1" errorTitle="getal invoeren" error="hier kunt u alleen een getal invoeren" sqref="C19" xr:uid="{FDF679DE-9F68-4692-A8AF-1EACADB67B5C}">
      <formula1>0</formula1>
      <formula2>99999999</formula2>
    </dataValidation>
    <dataValidation type="list" allowBlank="1" showInputMessage="1" showErrorMessage="1" sqref="C5" xr:uid="{4B721BEE-3B56-4236-8458-EF2CD7FA8A53}">
      <formula1>Gebied</formula1>
    </dataValidation>
    <dataValidation type="decimal" allowBlank="1" showInputMessage="1" showErrorMessage="1" errorTitle="Foute invoer:" error="Getal moet tussen de 0 en 15 liggen_x000a_" prompt="voer een getal tussen de 0 en 15 in" sqref="B56" xr:uid="{00000000-0002-0000-1A00-000003000000}">
      <formula1>0</formula1>
      <formula2>15</formula2>
    </dataValidation>
    <dataValidation type="decimal" allowBlank="1" showInputMessage="1" showErrorMessage="1" errorTitle="Fout" error="Vul hier een getal in" sqref="D89:D98 F216:F220 D121:D132 F121:F132 F149:F162 F204:F208 F210 F212 F214" xr:uid="{00000000-0002-0000-1A00-000004000000}">
      <formula1>0</formula1>
      <formula2>99999999</formula2>
    </dataValidation>
    <dataValidation type="textLength" allowBlank="1" showInputMessage="1" showErrorMessage="1" error="te veel tekens gebruikt: maximaal 100" prompt="MAXIMAAL 100 TEKENS" sqref="C18" xr:uid="{B59F9C98-D2B2-4B3D-8A6E-69DB422AC8ED}">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A00-000006000000}">
      <formula1>0</formula1>
      <formula2>100</formula2>
    </dataValidation>
    <dataValidation type="decimal" allowBlank="1" showInputMessage="1" showErrorMessage="1" error="hier een getal invullen" sqref="D63:D71 D36:D44 E35:E44 B179:B187" xr:uid="{00000000-0002-0000-1A00-000007000000}">
      <formula1>0</formula1>
      <formula2>999999999</formula2>
    </dataValidation>
    <dataValidation type="date" allowBlank="1" showInputMessage="1" showErrorMessage="1" error="datum niet correct ingevoerd_x000a_" prompt="bijv. 1-1-2021_x000a_" sqref="C89:C98" xr:uid="{00000000-0002-0000-1A00-000008000000}">
      <formula1>1</formula1>
      <formula2>45658</formula2>
    </dataValidation>
    <dataValidation type="decimal" allowBlank="1" showInputMessage="1" showErrorMessage="1" prompt="voorbeeld 1,1 uur= 1,1*60= 1 uur en 6 minuten" sqref="D35 D62 B178" xr:uid="{00000000-0002-0000-1A00-000009000000}">
      <formula1>0</formula1>
      <formula2>999999999</formula2>
    </dataValidation>
    <dataValidation type="decimal" allowBlank="1" showInputMessage="1" showErrorMessage="1" error="vul hier een getal in" sqref="F202" xr:uid="{00000000-0002-0000-1A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A00-00000B000000}">
      <formula1>E89&lt;=H89</formula1>
    </dataValidation>
    <dataValidation type="custom" allowBlank="1" showInputMessage="1" showErrorMessage="1" errorTitle="Fout" error="Duur van het project mag niet groter zijn dan de afschrijvingstermijn_x000a_" sqref="H89:H98" xr:uid="{00000000-0002-0000-1A00-00000C000000}">
      <formula1>H89&lt;=E89</formula1>
    </dataValidation>
    <dataValidation type="list" allowBlank="1" showInputMessage="1" showErrorMessage="1" sqref="C6:D6 C7" xr:uid="{C334BD72-1A79-4C9F-81A6-740073BFD7CC}">
      <formula1>"Ja,Nee"</formula1>
    </dataValidation>
    <dataValidation allowBlank="1" showInputMessage="1" sqref="C14:C16 D15" xr:uid="{2C9B67AD-A6C7-40C9-825F-F2271B09213D}"/>
    <dataValidation type="list" allowBlank="1" showInputMessage="1" showErrorMessage="1" sqref="C13" xr:uid="{DE72536C-E04D-46B5-8773-F796A6C45B8D}">
      <formula1>INDIRECT(C12)</formula1>
    </dataValidation>
    <dataValidation type="list" allowBlank="1" showInputMessage="1" sqref="C10:D11" xr:uid="{4C0DF0EE-A59D-42C8-8CD7-4E480106FD16}">
      <formula1>"Ja,Nee"</formula1>
    </dataValidation>
    <dataValidation type="date" allowBlank="1" showInputMessage="1" showErrorMessage="1" error="datum niet correct ingevoerd_x000a_" prompt="bijv. 1-6-2026_x000a_" sqref="C17" xr:uid="{94DDD802-8B85-4180-A6E6-9DD694FAC7AB}">
      <formula1>44197</formula1>
      <formula2>49310</formula2>
    </dataValidation>
    <dataValidation allowBlank="1" showInputMessage="1" prompt="Vul hier het maatregelnummer in waarmee de nieuwe maatregel een relatie heeft." sqref="C8:D8" xr:uid="{61AC8350-6DD7-4EB2-A659-DDA092905F1F}"/>
  </dataValidations>
  <hyperlinks>
    <hyperlink ref="C226" location="'Printblad totaal'!A1" display="'Printblad totaal'!A1" xr:uid="{00000000-0004-0000-1A00-000000000000}"/>
    <hyperlink ref="C227" location="'Printblad gebieden'!A1" display="'Printblad gebieden'!A1" xr:uid="{00000000-0004-0000-1A00-000001000000}"/>
    <hyperlink ref="C51" r:id="rId1" xr:uid="{00000000-0004-0000-1A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406E14C-DB0E-4F4B-AD4F-01D728D3E05C}">
          <x14:formula1>
            <xm:f>'keuzelijst spukmtrgln'!$D$20:$D$26</xm:f>
          </x14:formula1>
          <xm:sqref>C12</xm:sqref>
        </x14:dataValidation>
        <x14:dataValidation type="list" allowBlank="1" showInputMessage="1" xr:uid="{410EA2FB-DDE3-49AE-9543-6A9F55D89164}">
          <x14:formula1>
            <xm:f>IF($C$6="Nee",INDIRECT($C$5),'keuzelijst overigemtrgln'!$E$200)</xm:f>
          </x14:formula1>
          <xm:sqref>C9:D9</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MiwIlXHuFVvHZ+rnUpT/Wl42ywkOXUeNQZAmNSzVw3u79tallJ8KDdIsE50rmU9AsPUP/FWdDJYcSaIoKA7+lw==" saltValue="yXkabaXay4PGK3PZNLO7XQ=="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51" priority="20" operator="notEqual">
      <formula>0</formula>
    </cfRule>
  </conditionalFormatting>
  <conditionalFormatting sqref="E89:E98">
    <cfRule type="cellIs" dxfId="50" priority="19" operator="greaterThan">
      <formula>5</formula>
    </cfRule>
  </conditionalFormatting>
  <conditionalFormatting sqref="A9 C9:D9">
    <cfRule type="expression" dxfId="49" priority="4">
      <formula>$C$6&lt;&gt;"Nee"</formula>
    </cfRule>
  </conditionalFormatting>
  <conditionalFormatting sqref="A8:D8">
    <cfRule type="expression" dxfId="48" priority="3">
      <formula>$C$7&lt;&gt;"Ja"</formula>
    </cfRule>
  </conditionalFormatting>
  <conditionalFormatting sqref="A7:D7">
    <cfRule type="expression" dxfId="47" priority="2">
      <formula>$C$6&lt;&gt;"Ja"</formula>
    </cfRule>
  </conditionalFormatting>
  <conditionalFormatting sqref="A10:D10">
    <cfRule type="expression" dxfId="46" priority="1">
      <formula>$C$6&lt;&gt;"Nee"</formula>
    </cfRule>
  </conditionalFormatting>
  <dataValidations count="18">
    <dataValidation type="decimal" allowBlank="1" showInputMessage="1" showErrorMessage="1" errorTitle="getal invoeren" error="hier kunt u alleen een getal invoeren" sqref="C19" xr:uid="{6352BB20-C699-4D12-BC5C-F7DD90CC08C3}">
      <formula1>0</formula1>
      <formula2>99999999</formula2>
    </dataValidation>
    <dataValidation type="list" allowBlank="1" showInputMessage="1" showErrorMessage="1" sqref="C5" xr:uid="{46BF11F0-026A-49C6-B375-46C8EAFAF07C}">
      <formula1>Gebied</formula1>
    </dataValidation>
    <dataValidation type="decimal" allowBlank="1" showInputMessage="1" showErrorMessage="1" errorTitle="Foute invoer:" error="Getal moet tussen de 0 en 15 liggen_x000a_" prompt="voer een getal tussen de 0 en 15 in" sqref="B56" xr:uid="{00000000-0002-0000-1B00-000003000000}">
      <formula1>0</formula1>
      <formula2>15</formula2>
    </dataValidation>
    <dataValidation type="decimal" allowBlank="1" showInputMessage="1" showErrorMessage="1" errorTitle="Fout" error="Vul hier een getal in" sqref="D89:D98 F216:F220 D121:D132 F121:F132 F149:F162 F204:F208 F210 F212 F214" xr:uid="{00000000-0002-0000-1B00-000004000000}">
      <formula1>0</formula1>
      <formula2>99999999</formula2>
    </dataValidation>
    <dataValidation type="textLength" allowBlank="1" showInputMessage="1" showErrorMessage="1" error="te veel tekens gebruikt: maximaal 100" prompt="MAXIMAAL 100 TEKENS" sqref="C18" xr:uid="{FFCE7BEA-57DB-4BFE-A642-0E76AE6F4D28}">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B00-000006000000}">
      <formula1>0</formula1>
      <formula2>100</formula2>
    </dataValidation>
    <dataValidation type="decimal" allowBlank="1" showInputMessage="1" showErrorMessage="1" error="hier een getal invullen" sqref="D63:D71 D36:D44 E35:E44 B179:B187" xr:uid="{00000000-0002-0000-1B00-000007000000}">
      <formula1>0</formula1>
      <formula2>999999999</formula2>
    </dataValidation>
    <dataValidation type="date" allowBlank="1" showInputMessage="1" showErrorMessage="1" error="datum niet correct ingevoerd_x000a_" prompt="bijv. 1-1-2021_x000a_" sqref="C89:C98" xr:uid="{00000000-0002-0000-1B00-000008000000}">
      <formula1>1</formula1>
      <formula2>45658</formula2>
    </dataValidation>
    <dataValidation type="decimal" allowBlank="1" showInputMessage="1" showErrorMessage="1" prompt="voorbeeld 1,1 uur= 1,1*60= 1 uur en 6 minuten" sqref="D35 D62 B178" xr:uid="{00000000-0002-0000-1B00-000009000000}">
      <formula1>0</formula1>
      <formula2>999999999</formula2>
    </dataValidation>
    <dataValidation type="decimal" allowBlank="1" showInputMessage="1" showErrorMessage="1" error="vul hier een getal in" sqref="F202" xr:uid="{00000000-0002-0000-1B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B00-00000B000000}">
      <formula1>E89&lt;=H89</formula1>
    </dataValidation>
    <dataValidation type="custom" allowBlank="1" showInputMessage="1" showErrorMessage="1" errorTitle="Fout" error="Duur van het project mag niet groter zijn dan de afschrijvingstermijn_x000a_" sqref="H89:H98" xr:uid="{00000000-0002-0000-1B00-00000C000000}">
      <formula1>H89&lt;=E89</formula1>
    </dataValidation>
    <dataValidation type="list" allowBlank="1" showInputMessage="1" showErrorMessage="1" sqref="C6:D6 C7" xr:uid="{4F6E5834-A4EF-450E-B18A-51262A6CC93A}">
      <formula1>"Ja,Nee"</formula1>
    </dataValidation>
    <dataValidation allowBlank="1" showInputMessage="1" sqref="C14:C16 D15" xr:uid="{D4E4C08B-4FA6-4142-B0B3-547642768338}"/>
    <dataValidation type="list" allowBlank="1" showInputMessage="1" showErrorMessage="1" sqref="C13" xr:uid="{13957EF5-BF6C-44D3-A1ED-B85B853399FB}">
      <formula1>INDIRECT(C12)</formula1>
    </dataValidation>
    <dataValidation type="list" allowBlank="1" showInputMessage="1" sqref="C10:D11" xr:uid="{7B614769-5AD3-4824-ABBE-DE9C03DA5850}">
      <formula1>"Ja,Nee"</formula1>
    </dataValidation>
    <dataValidation type="date" allowBlank="1" showInputMessage="1" showErrorMessage="1" error="datum niet correct ingevoerd_x000a_" prompt="bijv. 1-6-2026_x000a_" sqref="C17" xr:uid="{0B826451-BA71-45AE-B3EF-5930F48FC621}">
      <formula1>44197</formula1>
      <formula2>49310</formula2>
    </dataValidation>
    <dataValidation allowBlank="1" showInputMessage="1" prompt="Vul hier het maatregelnummer in waarmee de nieuwe maatregel een relatie heeft." sqref="C8:D8" xr:uid="{715D4E34-5623-4D58-BDBF-209B79CB5F2C}"/>
  </dataValidations>
  <hyperlinks>
    <hyperlink ref="C226" location="'Printblad totaal'!A1" display="'Printblad totaal'!A1" xr:uid="{00000000-0004-0000-1B00-000000000000}"/>
    <hyperlink ref="C227" location="'Printblad gebieden'!A1" display="'Printblad gebieden'!A1" xr:uid="{00000000-0004-0000-1B00-000001000000}"/>
    <hyperlink ref="C51" r:id="rId1" xr:uid="{00000000-0004-0000-1B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9FDCC94-C878-4600-9382-7E517B469C91}">
          <x14:formula1>
            <xm:f>'keuzelijst spukmtrgln'!$D$20:$D$26</xm:f>
          </x14:formula1>
          <xm:sqref>C12</xm:sqref>
        </x14:dataValidation>
        <x14:dataValidation type="list" allowBlank="1" showInputMessage="1" xr:uid="{31CD90A8-48F3-4C28-A875-3DBBE163213F}">
          <x14:formula1>
            <xm:f>IF($C$6="Nee",INDIRECT($C$5),'keuzelijst overigemtrgln'!$E$200)</xm:f>
          </x14:formula1>
          <xm:sqref>C9:D9</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pageSetUpPr fitToPage="1"/>
  </sheetPr>
  <dimension ref="A1:N229"/>
  <sheetViews>
    <sheetView topLeftCell="A2"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t="s">
        <v>300</v>
      </c>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og1M4QC+1WSrDKYRDvVCCfU1aXiHAwf8JemUYyugULOu8gHRHudwjxlPZwz1Xt1ZnZCS+GLyaKDXxKLlyQVsZg==" saltValue="Dem7+nsKGHX2izAYtWZ2Rw=="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45" priority="20" operator="notEqual">
      <formula>0</formula>
    </cfRule>
  </conditionalFormatting>
  <conditionalFormatting sqref="E89:E98">
    <cfRule type="cellIs" dxfId="44" priority="19" operator="greaterThan">
      <formula>5</formula>
    </cfRule>
  </conditionalFormatting>
  <conditionalFormatting sqref="A9 C9:D9">
    <cfRule type="expression" dxfId="43" priority="4">
      <formula>$C$6&lt;&gt;"Nee"</formula>
    </cfRule>
  </conditionalFormatting>
  <conditionalFormatting sqref="A8:D8">
    <cfRule type="expression" dxfId="42" priority="3">
      <formula>$C$7&lt;&gt;"Ja"</formula>
    </cfRule>
  </conditionalFormatting>
  <conditionalFormatting sqref="A7:D7">
    <cfRule type="expression" dxfId="41" priority="2">
      <formula>$C$6&lt;&gt;"Ja"</formula>
    </cfRule>
  </conditionalFormatting>
  <conditionalFormatting sqref="A10:D10">
    <cfRule type="expression" dxfId="40" priority="1">
      <formula>$C$6&lt;&gt;"Nee"</formula>
    </cfRule>
  </conditionalFormatting>
  <dataValidations count="18">
    <dataValidation type="decimal" allowBlank="1" showInputMessage="1" showErrorMessage="1" errorTitle="getal invoeren" error="hier kunt u alleen een getal invoeren" sqref="C19" xr:uid="{6800C616-C92A-44CE-9C4C-319E3DE42906}">
      <formula1>0</formula1>
      <formula2>99999999</formula2>
    </dataValidation>
    <dataValidation type="list" allowBlank="1" showInputMessage="1" showErrorMessage="1" sqref="C5" xr:uid="{F4F1F5F8-DEB5-4D2D-9ACF-486E04C99DB8}">
      <formula1>Gebied</formula1>
    </dataValidation>
    <dataValidation type="decimal" allowBlank="1" showInputMessage="1" showErrorMessage="1" errorTitle="Foute invoer:" error="Getal moet tussen de 0 en 15 liggen_x000a_" prompt="voer een getal tussen de 0 en 15 in" sqref="B56" xr:uid="{00000000-0002-0000-1C00-000003000000}">
      <formula1>0</formula1>
      <formula2>15</formula2>
    </dataValidation>
    <dataValidation type="decimal" allowBlank="1" showInputMessage="1" showErrorMessage="1" errorTitle="Fout" error="Vul hier een getal in" sqref="D89:D98 F216:F220 D121:D132 F121:F132 F149:F162 F204:F208 F210 F212 F214" xr:uid="{00000000-0002-0000-1C00-000004000000}">
      <formula1>0</formula1>
      <formula2>99999999</formula2>
    </dataValidation>
    <dataValidation type="textLength" allowBlank="1" showInputMessage="1" showErrorMessage="1" error="te veel tekens gebruikt: maximaal 100" prompt="MAXIMAAL 100 TEKENS" sqref="C18" xr:uid="{5F3FD2F2-76E6-4275-8942-5B1F6A55CFD9}">
      <formula1>0</formula1>
      <formula2>100</formula2>
    </dataValidation>
    <dataValidation allowBlank="1" showInputMessage="1" showErrorMessage="1" error="tekst mag max 100 tekens lang zijn" sqref="B35:B44 B62:B71 B89:B98 B121:B132 B149:B162 D149:D162 D204:D208 D210 D212 D214 D216:D220" xr:uid="{00000000-0002-0000-1C00-000006000000}"/>
    <dataValidation type="decimal" allowBlank="1" showInputMessage="1" showErrorMessage="1" error="hier een getal invullen" sqref="D63:D71 D36:D44 E35:E44 B179:B187" xr:uid="{00000000-0002-0000-1C00-000007000000}">
      <formula1>0</formula1>
      <formula2>999999999</formula2>
    </dataValidation>
    <dataValidation type="date" allowBlank="1" showInputMessage="1" showErrorMessage="1" error="datum niet correct ingevoerd_x000a_" prompt="bijv. 1-1-2021_x000a_" sqref="C89:C98" xr:uid="{00000000-0002-0000-1C00-000008000000}">
      <formula1>1</formula1>
      <formula2>45658</formula2>
    </dataValidation>
    <dataValidation type="decimal" allowBlank="1" showInputMessage="1" showErrorMessage="1" prompt="voorbeeld 1,1 uur= 1,1*60= 1 uur en 6 minuten" sqref="D35 D62 B178" xr:uid="{00000000-0002-0000-1C00-000009000000}">
      <formula1>0</formula1>
      <formula2>999999999</formula2>
    </dataValidation>
    <dataValidation type="decimal" allowBlank="1" showInputMessage="1" showErrorMessage="1" error="vul hier een getal in" sqref="F202" xr:uid="{00000000-0002-0000-1C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C00-00000B000000}">
      <formula1>E89&lt;=H89</formula1>
    </dataValidation>
    <dataValidation type="custom" allowBlank="1" showInputMessage="1" showErrorMessage="1" errorTitle="Fout" error="Duur van het project mag niet groter zijn dan de afschrijvingstermijn_x000a_" sqref="H89:H98" xr:uid="{00000000-0002-0000-1C00-00000C000000}">
      <formula1>H89&lt;=E89</formula1>
    </dataValidation>
    <dataValidation type="list" allowBlank="1" showInputMessage="1" showErrorMessage="1" sqref="C6:D6 C7" xr:uid="{AB3CB676-7628-44A7-BF2C-1C0B2CCCAA6F}">
      <formula1>"Ja,Nee"</formula1>
    </dataValidation>
    <dataValidation allowBlank="1" showInputMessage="1" sqref="C14:C16 D15" xr:uid="{CA92E221-FAD3-4380-838A-C79D4C814F0A}"/>
    <dataValidation type="list" allowBlank="1" showInputMessage="1" showErrorMessage="1" sqref="C13" xr:uid="{49E2C20F-3F6C-4437-9AE7-E965BCF991A6}">
      <formula1>INDIRECT(C12)</formula1>
    </dataValidation>
    <dataValidation type="list" allowBlank="1" showInputMessage="1" sqref="C10:D11" xr:uid="{4E24138E-F7CD-4CDE-A9EC-EC9CADC988D3}">
      <formula1>"Ja,Nee"</formula1>
    </dataValidation>
    <dataValidation type="date" allowBlank="1" showInputMessage="1" showErrorMessage="1" error="datum niet correct ingevoerd_x000a_" prompt="bijv. 1-6-2026_x000a_" sqref="C17" xr:uid="{D905689B-C3B4-4F18-9755-8EA568A43F85}">
      <formula1>44197</formula1>
      <formula2>49310</formula2>
    </dataValidation>
    <dataValidation allowBlank="1" showInputMessage="1" prompt="Vul hier het maatregelnummer in waarmee de nieuwe maatregel een relatie heeft." sqref="C8:D8" xr:uid="{29BF40F1-885E-476E-B593-C4E6ED746FC4}"/>
  </dataValidations>
  <hyperlinks>
    <hyperlink ref="C226" location="'Printblad totaal'!A1" display="'Printblad totaal'!A1" xr:uid="{00000000-0004-0000-1C00-000000000000}"/>
    <hyperlink ref="C227" location="'Printblad gebieden'!A1" display="'Printblad gebieden'!A1" xr:uid="{00000000-0004-0000-1C00-000001000000}"/>
    <hyperlink ref="C51" r:id="rId1" xr:uid="{00000000-0004-0000-1C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795E8156-1B0D-4C8C-BB7F-9217AF12CE49}">
          <x14:formula1>
            <xm:f>'keuzelijst spukmtrgln'!$D$20:$D$26</xm:f>
          </x14:formula1>
          <xm:sqref>C12</xm:sqref>
        </x14:dataValidation>
        <x14:dataValidation type="list" allowBlank="1" showInputMessage="1" xr:uid="{3F991C1B-570A-417F-B43F-47A703CE8165}">
          <x14:formula1>
            <xm:f>IF($C$6="Nee",INDIRECT($C$5),'keuzelijst overigemtrgln'!$E$200)</xm:f>
          </x14:formula1>
          <xm:sqref>C9:D9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FF"/>
    <pageSetUpPr fitToPage="1"/>
  </sheetPr>
  <dimension ref="A1:K15"/>
  <sheetViews>
    <sheetView workbookViewId="0">
      <selection activeCell="F9" sqref="F9"/>
    </sheetView>
  </sheetViews>
  <sheetFormatPr defaultColWidth="9.109375" defaultRowHeight="13.2" x14ac:dyDescent="0.25"/>
  <cols>
    <col min="1" max="1" width="32.33203125" customWidth="1"/>
    <col min="2" max="5" width="15.5546875" bestFit="1" customWidth="1"/>
    <col min="6" max="6" width="15.44140625" customWidth="1"/>
    <col min="7" max="9" width="15.5546875" bestFit="1" customWidth="1"/>
    <col min="10" max="10" width="18.21875" customWidth="1"/>
    <col min="11" max="11" width="15.5546875" bestFit="1" customWidth="1"/>
  </cols>
  <sheetData>
    <row r="1" spans="1:11" x14ac:dyDescent="0.25">
      <c r="A1" s="231" t="s">
        <v>86</v>
      </c>
      <c r="B1" s="345"/>
      <c r="C1" s="345"/>
    </row>
    <row r="2" spans="1:11" x14ac:dyDescent="0.25">
      <c r="A2" s="365" t="s">
        <v>87</v>
      </c>
      <c r="B2" s="360">
        <f>Projectinfo!D7</f>
        <v>0</v>
      </c>
    </row>
    <row r="3" spans="1:11" x14ac:dyDescent="0.25">
      <c r="A3" s="340"/>
      <c r="B3" s="341" t="s">
        <v>88</v>
      </c>
      <c r="C3" s="341"/>
      <c r="D3" s="341"/>
      <c r="E3" s="341"/>
      <c r="F3" s="341"/>
      <c r="G3" s="341"/>
      <c r="H3" s="341"/>
      <c r="I3" s="342" t="s">
        <v>89</v>
      </c>
      <c r="J3" s="584"/>
      <c r="K3" s="340"/>
    </row>
    <row r="4" spans="1:11" s="66" customFormat="1" ht="52.8" x14ac:dyDescent="0.25">
      <c r="A4" s="354" t="s">
        <v>90</v>
      </c>
      <c r="B4" s="321" t="s">
        <v>91</v>
      </c>
      <c r="C4" s="321" t="s">
        <v>3891</v>
      </c>
      <c r="D4" s="321" t="s">
        <v>92</v>
      </c>
      <c r="E4" s="321" t="s">
        <v>93</v>
      </c>
      <c r="F4" s="321" t="s">
        <v>94</v>
      </c>
      <c r="G4" s="321" t="s">
        <v>95</v>
      </c>
      <c r="H4" s="321" t="s">
        <v>96</v>
      </c>
      <c r="I4" s="343" t="s">
        <v>96</v>
      </c>
      <c r="J4" s="343" t="s">
        <v>136</v>
      </c>
      <c r="K4" s="321" t="s">
        <v>97</v>
      </c>
    </row>
    <row r="5" spans="1:11" x14ac:dyDescent="0.25">
      <c r="A5" s="340" t="s">
        <v>98</v>
      </c>
      <c r="B5" s="346">
        <f>'Printblad totaal'!B6</f>
        <v>0</v>
      </c>
      <c r="C5" s="346">
        <f>'Printblad totaal'!B7</f>
        <v>0</v>
      </c>
      <c r="D5" s="346">
        <f>'Printblad totaal'!B8</f>
        <v>0</v>
      </c>
      <c r="E5" s="346">
        <f>'Printblad totaal'!B9</f>
        <v>0</v>
      </c>
      <c r="F5" s="346">
        <f>'Printblad totaal'!B10</f>
        <v>0</v>
      </c>
      <c r="G5" s="346">
        <f>'Printblad totaal'!B11</f>
        <v>0</v>
      </c>
      <c r="H5" s="346">
        <f>'Printblad totaal'!B25</f>
        <v>0</v>
      </c>
      <c r="I5" s="346">
        <f>'Printblad totaal'!E25</f>
        <v>0</v>
      </c>
      <c r="J5" s="346">
        <f>'Printblad totaal'!C27</f>
        <v>0</v>
      </c>
      <c r="K5" s="346">
        <f>'Printblad totaal'!C28</f>
        <v>0</v>
      </c>
    </row>
    <row r="6" spans="1:11" x14ac:dyDescent="0.25">
      <c r="A6" s="350" t="s">
        <v>99</v>
      </c>
      <c r="B6" s="347"/>
      <c r="C6" s="347"/>
      <c r="D6" s="347"/>
      <c r="E6" s="347"/>
      <c r="F6" s="347"/>
      <c r="G6" s="347"/>
      <c r="H6" s="346">
        <f>SUM(B6:G6)</f>
        <v>0</v>
      </c>
      <c r="I6" s="347"/>
      <c r="J6" s="347"/>
      <c r="K6" s="346">
        <f>H6-I6</f>
        <v>0</v>
      </c>
    </row>
    <row r="7" spans="1:11" x14ac:dyDescent="0.25">
      <c r="A7" s="350" t="s">
        <v>99</v>
      </c>
      <c r="B7" s="347"/>
      <c r="C7" s="347"/>
      <c r="D7" s="347"/>
      <c r="E7" s="347"/>
      <c r="F7" s="347"/>
      <c r="G7" s="347"/>
      <c r="H7" s="346">
        <f t="shared" ref="H7:H14" si="0">SUM(B7:G7)</f>
        <v>0</v>
      </c>
      <c r="I7" s="347"/>
      <c r="J7" s="347"/>
      <c r="K7" s="346">
        <f t="shared" ref="K7:K14" si="1">H7-I7</f>
        <v>0</v>
      </c>
    </row>
    <row r="8" spans="1:11" x14ac:dyDescent="0.25">
      <c r="A8" s="350" t="s">
        <v>99</v>
      </c>
      <c r="B8" s="347"/>
      <c r="C8" s="347"/>
      <c r="D8" s="347"/>
      <c r="E8" s="347"/>
      <c r="F8" s="347"/>
      <c r="G8" s="347"/>
      <c r="H8" s="346">
        <f t="shared" si="0"/>
        <v>0</v>
      </c>
      <c r="I8" s="347"/>
      <c r="J8" s="347"/>
      <c r="K8" s="346">
        <f t="shared" si="1"/>
        <v>0</v>
      </c>
    </row>
    <row r="9" spans="1:11" x14ac:dyDescent="0.25">
      <c r="A9" s="350" t="s">
        <v>99</v>
      </c>
      <c r="B9" s="347"/>
      <c r="C9" s="347"/>
      <c r="D9" s="347"/>
      <c r="E9" s="347"/>
      <c r="F9" s="347"/>
      <c r="G9" s="347"/>
      <c r="H9" s="346">
        <f t="shared" si="0"/>
        <v>0</v>
      </c>
      <c r="I9" s="347"/>
      <c r="J9" s="347"/>
      <c r="K9" s="346">
        <f t="shared" si="1"/>
        <v>0</v>
      </c>
    </row>
    <row r="10" spans="1:11" x14ac:dyDescent="0.25">
      <c r="A10" s="350" t="s">
        <v>99</v>
      </c>
      <c r="B10" s="347"/>
      <c r="C10" s="347"/>
      <c r="D10" s="347"/>
      <c r="E10" s="347"/>
      <c r="F10" s="347"/>
      <c r="G10" s="347"/>
      <c r="H10" s="346">
        <f t="shared" si="0"/>
        <v>0</v>
      </c>
      <c r="I10" s="347"/>
      <c r="J10" s="347"/>
      <c r="K10" s="346">
        <f t="shared" si="1"/>
        <v>0</v>
      </c>
    </row>
    <row r="11" spans="1:11" x14ac:dyDescent="0.25">
      <c r="A11" s="350" t="s">
        <v>99</v>
      </c>
      <c r="B11" s="347"/>
      <c r="C11" s="347"/>
      <c r="D11" s="347"/>
      <c r="E11" s="347"/>
      <c r="F11" s="347"/>
      <c r="G11" s="347"/>
      <c r="H11" s="346">
        <f t="shared" si="0"/>
        <v>0</v>
      </c>
      <c r="I11" s="347"/>
      <c r="J11" s="347"/>
      <c r="K11" s="346">
        <f t="shared" si="1"/>
        <v>0</v>
      </c>
    </row>
    <row r="12" spans="1:11" x14ac:dyDescent="0.25">
      <c r="A12" s="350" t="s">
        <v>99</v>
      </c>
      <c r="B12" s="347"/>
      <c r="C12" s="347"/>
      <c r="D12" s="347"/>
      <c r="E12" s="347"/>
      <c r="F12" s="347"/>
      <c r="G12" s="347"/>
      <c r="H12" s="346">
        <f t="shared" si="0"/>
        <v>0</v>
      </c>
      <c r="I12" s="347"/>
      <c r="J12" s="347"/>
      <c r="K12" s="346">
        <f t="shared" si="1"/>
        <v>0</v>
      </c>
    </row>
    <row r="13" spans="1:11" x14ac:dyDescent="0.25">
      <c r="A13" s="350" t="s">
        <v>99</v>
      </c>
      <c r="B13" s="347"/>
      <c r="C13" s="347"/>
      <c r="D13" s="347"/>
      <c r="E13" s="347"/>
      <c r="F13" s="347"/>
      <c r="G13" s="347"/>
      <c r="H13" s="346">
        <f t="shared" si="0"/>
        <v>0</v>
      </c>
      <c r="I13" s="347"/>
      <c r="J13" s="347"/>
      <c r="K13" s="346">
        <f t="shared" si="1"/>
        <v>0</v>
      </c>
    </row>
    <row r="14" spans="1:11" x14ac:dyDescent="0.25">
      <c r="A14" s="350" t="s">
        <v>99</v>
      </c>
      <c r="B14" s="347"/>
      <c r="C14" s="347"/>
      <c r="D14" s="347"/>
      <c r="E14" s="347"/>
      <c r="F14" s="347"/>
      <c r="G14" s="347"/>
      <c r="H14" s="346">
        <f t="shared" si="0"/>
        <v>0</v>
      </c>
      <c r="I14" s="347"/>
      <c r="J14" s="347"/>
      <c r="K14" s="346">
        <f t="shared" si="1"/>
        <v>0</v>
      </c>
    </row>
    <row r="15" spans="1:11" x14ac:dyDescent="0.25">
      <c r="A15" s="344" t="s">
        <v>96</v>
      </c>
      <c r="B15" s="348">
        <f>SUM(B5:B14)</f>
        <v>0</v>
      </c>
      <c r="C15" s="348">
        <f t="shared" ref="C15:K15" si="2">SUM(C5:C14)</f>
        <v>0</v>
      </c>
      <c r="D15" s="348">
        <f t="shared" si="2"/>
        <v>0</v>
      </c>
      <c r="E15" s="348">
        <f t="shared" si="2"/>
        <v>0</v>
      </c>
      <c r="F15" s="348">
        <f t="shared" si="2"/>
        <v>0</v>
      </c>
      <c r="G15" s="348">
        <f t="shared" si="2"/>
        <v>0</v>
      </c>
      <c r="H15" s="348">
        <f t="shared" si="2"/>
        <v>0</v>
      </c>
      <c r="I15" s="348">
        <f t="shared" si="2"/>
        <v>0</v>
      </c>
      <c r="J15" s="348"/>
      <c r="K15" s="348">
        <f t="shared" si="2"/>
        <v>0</v>
      </c>
    </row>
  </sheetData>
  <sheetProtection algorithmName="SHA-512" hashValue="sBDrghyYDJ5NNT04TX0f93b5GGE8S71E0nxzpJA3VZ54lwqaHLijlpn0VsyPymQLeE1eELB+lhiwTtfCKI0FJQ==" saltValue="Kh6BX16QbKvhU9PzKy19Bg==" spinCount="100000" sheet="1" formatRows="0"/>
  <pageMargins left="0.70866141732283472" right="0.70866141732283472" top="0.74803149606299213" bottom="0.74803149606299213" header="0.31496062992125984" footer="0.31496062992125984"/>
  <pageSetup paperSize="9" scale="65" orientation="landscape" r:id="rId1"/>
  <headerFooter>
    <oddFooter>&amp;L&amp;F, &amp;A</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OAS77NbZTF9fseB4bOgAdk0vAlm30OJnUOBYEiu23wN34xgbQL/X/ErOZ7q8WmDWOOawaSXcbIzxyY1vTUbhuQ==" saltValue="xzbo6tsEOtOeqNgE5mrg3Q=="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39" priority="20" operator="notEqual">
      <formula>0</formula>
    </cfRule>
  </conditionalFormatting>
  <conditionalFormatting sqref="E89:E98">
    <cfRule type="cellIs" dxfId="38" priority="19" operator="greaterThan">
      <formula>5</formula>
    </cfRule>
  </conditionalFormatting>
  <conditionalFormatting sqref="A9 C9:D9">
    <cfRule type="expression" dxfId="37" priority="4">
      <formula>$C$6&lt;&gt;"Nee"</formula>
    </cfRule>
  </conditionalFormatting>
  <conditionalFormatting sqref="A8:D8">
    <cfRule type="expression" dxfId="36" priority="3">
      <formula>$C$7&lt;&gt;"Ja"</formula>
    </cfRule>
  </conditionalFormatting>
  <conditionalFormatting sqref="A7:D7">
    <cfRule type="expression" dxfId="35" priority="2">
      <formula>$C$6&lt;&gt;"Ja"</formula>
    </cfRule>
  </conditionalFormatting>
  <conditionalFormatting sqref="A10:D10">
    <cfRule type="expression" dxfId="34" priority="1">
      <formula>$C$6&lt;&gt;"Nee"</formula>
    </cfRule>
  </conditionalFormatting>
  <dataValidations count="18">
    <dataValidation type="decimal" allowBlank="1" showInputMessage="1" showErrorMessage="1" errorTitle="getal invoeren" error="hier kunt u alleen een getal invoeren" sqref="C19" xr:uid="{B8000358-7A3E-4B56-82CF-5B05B1D8A916}">
      <formula1>0</formula1>
      <formula2>99999999</formula2>
    </dataValidation>
    <dataValidation type="list" allowBlank="1" showInputMessage="1" showErrorMessage="1" sqref="C5" xr:uid="{2E28E9B1-B959-4E0B-B64F-95E43C55BA63}">
      <formula1>Gebied</formula1>
    </dataValidation>
    <dataValidation type="decimal" allowBlank="1" showInputMessage="1" showErrorMessage="1" errorTitle="Foute invoer:" error="Getal moet tussen de 0 en 15 liggen_x000a_" prompt="voer een getal tussen de 0 en 15 in" sqref="B56" xr:uid="{00000000-0002-0000-1D00-000003000000}">
      <formula1>0</formula1>
      <formula2>15</formula2>
    </dataValidation>
    <dataValidation type="decimal" allowBlank="1" showInputMessage="1" showErrorMessage="1" errorTitle="Fout" error="Vul hier een getal in" sqref="D89:D98 F216:F220 D121:D132 F121:F132 F149:F162 F204:F208 F210 F212 F214" xr:uid="{00000000-0002-0000-1D00-000004000000}">
      <formula1>0</formula1>
      <formula2>99999999</formula2>
    </dataValidation>
    <dataValidation type="textLength" allowBlank="1" showInputMessage="1" showErrorMessage="1" error="te veel tekens gebruikt: maximaal 100" prompt="MAXIMAAL 100 TEKENS" sqref="C18" xr:uid="{15A51412-D47F-4C62-8828-62E74C8CB3DD}">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D00-000006000000}">
      <formula1>0</formula1>
      <formula2>100</formula2>
    </dataValidation>
    <dataValidation type="decimal" allowBlank="1" showInputMessage="1" showErrorMessage="1" error="hier een getal invullen" sqref="D63:D71 D36:D44 E35:E44 B179:B187" xr:uid="{00000000-0002-0000-1D00-000007000000}">
      <formula1>0</formula1>
      <formula2>999999999</formula2>
    </dataValidation>
    <dataValidation type="date" allowBlank="1" showInputMessage="1" showErrorMessage="1" error="datum niet correct ingevoerd_x000a_" prompt="bijv. 1-1-2021_x000a_" sqref="C89:C98" xr:uid="{00000000-0002-0000-1D00-000008000000}">
      <formula1>1</formula1>
      <formula2>45658</formula2>
    </dataValidation>
    <dataValidation type="decimal" allowBlank="1" showInputMessage="1" showErrorMessage="1" prompt="voorbeeld 1,1 uur= 1,1*60= 1 uur en 6 minuten" sqref="D35 D62 B178" xr:uid="{00000000-0002-0000-1D00-000009000000}">
      <formula1>0</formula1>
      <formula2>999999999</formula2>
    </dataValidation>
    <dataValidation type="decimal" allowBlank="1" showInputMessage="1" showErrorMessage="1" error="vul hier een getal in" sqref="F202" xr:uid="{00000000-0002-0000-1D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D00-00000B000000}">
      <formula1>E89&lt;=H89</formula1>
    </dataValidation>
    <dataValidation type="custom" allowBlank="1" showInputMessage="1" showErrorMessage="1" errorTitle="Fout" error="Duur van het project mag niet groter zijn dan de afschrijvingstermijn_x000a_" sqref="H89:H98" xr:uid="{00000000-0002-0000-1D00-00000C000000}">
      <formula1>H89&lt;=E89</formula1>
    </dataValidation>
    <dataValidation type="list" allowBlank="1" showInputMessage="1" showErrorMessage="1" sqref="C6:D6 C7" xr:uid="{F878B3FD-0087-435B-9CA5-3D6AE0BC6D1E}">
      <formula1>"Ja,Nee"</formula1>
    </dataValidation>
    <dataValidation allowBlank="1" showInputMessage="1" sqref="C14:C16 D15" xr:uid="{D237C217-7CE8-4E07-9EC8-F0745B8F2DB0}"/>
    <dataValidation type="list" allowBlank="1" showInputMessage="1" showErrorMessage="1" sqref="C13" xr:uid="{7894A709-FA8C-4740-8A2E-BC80407C1CD2}">
      <formula1>INDIRECT(C12)</formula1>
    </dataValidation>
    <dataValidation type="list" allowBlank="1" showInputMessage="1" sqref="C10:D11" xr:uid="{AF38092E-A7B7-4FD9-8ECE-66A4F21B5E41}">
      <formula1>"Ja,Nee"</formula1>
    </dataValidation>
    <dataValidation type="date" allowBlank="1" showInputMessage="1" showErrorMessage="1" error="datum niet correct ingevoerd_x000a_" prompt="bijv. 1-6-2026_x000a_" sqref="C17" xr:uid="{9C041FCD-4207-4DDE-AACB-0511154CFC5F}">
      <formula1>44197</formula1>
      <formula2>49310</formula2>
    </dataValidation>
    <dataValidation allowBlank="1" showInputMessage="1" prompt="Vul hier het maatregelnummer in waarmee de nieuwe maatregel een relatie heeft." sqref="C8:D8" xr:uid="{8022C48A-0427-4DA6-BA3D-C86938323D42}"/>
  </dataValidations>
  <hyperlinks>
    <hyperlink ref="C226" location="'Printblad totaal'!A1" display="'Printblad totaal'!A1" xr:uid="{00000000-0004-0000-1D00-000000000000}"/>
    <hyperlink ref="C227" location="'Printblad gebieden'!A1" display="'Printblad gebieden'!A1" xr:uid="{00000000-0004-0000-1D00-000001000000}"/>
    <hyperlink ref="C51" r:id="rId1" xr:uid="{00000000-0004-0000-1D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7F9D7A5-AF1A-4FE1-A873-0EFE0BE12C10}">
          <x14:formula1>
            <xm:f>'keuzelijst spukmtrgln'!$D$20:$D$26</xm:f>
          </x14:formula1>
          <xm:sqref>C12</xm:sqref>
        </x14:dataValidation>
        <x14:dataValidation type="list" allowBlank="1" showInputMessage="1" xr:uid="{B2FC3937-C348-4531-B678-28F2CD5F3167}">
          <x14:formula1>
            <xm:f>IF($C$6="Nee",INDIRECT($C$5),'keuzelijst overigemtrgln'!$E$200)</xm:f>
          </x14:formula1>
          <xm:sqref>C9:D9</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EPAOkqV/GFo0CN+RYYe2Mmzj06X+5uDDbokkEYZbhqr1cza+dGUZQOkb32Z58qXEuyJwejio3Jamf9+P/J+qUQ==" saltValue="7wBlepauM2PStyNJ+mg/0g=="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33" priority="20" operator="notEqual">
      <formula>0</formula>
    </cfRule>
  </conditionalFormatting>
  <conditionalFormatting sqref="E89:E98">
    <cfRule type="cellIs" dxfId="32" priority="19" operator="greaterThan">
      <formula>5</formula>
    </cfRule>
  </conditionalFormatting>
  <conditionalFormatting sqref="A9 C9:D9">
    <cfRule type="expression" dxfId="31" priority="4">
      <formula>$C$6&lt;&gt;"Nee"</formula>
    </cfRule>
  </conditionalFormatting>
  <conditionalFormatting sqref="A8:D8">
    <cfRule type="expression" dxfId="30" priority="3">
      <formula>$C$7&lt;&gt;"Ja"</formula>
    </cfRule>
  </conditionalFormatting>
  <conditionalFormatting sqref="A7:D7">
    <cfRule type="expression" dxfId="29" priority="2">
      <formula>$C$6&lt;&gt;"Ja"</formula>
    </cfRule>
  </conditionalFormatting>
  <conditionalFormatting sqref="A10:D10">
    <cfRule type="expression" dxfId="28" priority="1">
      <formula>$C$6&lt;&gt;"Nee"</formula>
    </cfRule>
  </conditionalFormatting>
  <dataValidations count="18">
    <dataValidation type="decimal" allowBlank="1" showInputMessage="1" showErrorMessage="1" errorTitle="getal invoeren" error="hier kunt u alleen een getal invoeren" sqref="C19" xr:uid="{8387E17B-73C1-4897-8901-B4C4475895F0}">
      <formula1>0</formula1>
      <formula2>99999999</formula2>
    </dataValidation>
    <dataValidation type="list" allowBlank="1" showInputMessage="1" showErrorMessage="1" sqref="C5" xr:uid="{66CB2782-90FF-4AE8-B2D2-137C86D71B91}">
      <formula1>Gebied</formula1>
    </dataValidation>
    <dataValidation type="decimal" allowBlank="1" showInputMessage="1" showErrorMessage="1" errorTitle="Foute invoer:" error="Getal moet tussen de 0 en 15 liggen_x000a_" prompt="voer een getal tussen de 0 en 15 in" sqref="B56" xr:uid="{00000000-0002-0000-1E00-000003000000}">
      <formula1>0</formula1>
      <formula2>15</formula2>
    </dataValidation>
    <dataValidation type="decimal" allowBlank="1" showInputMessage="1" showErrorMessage="1" errorTitle="Fout" error="Vul hier een getal in" sqref="D89:D98 F216:F220 D121:D132 F121:F132 F149:F162 F204:F208 F210 F212 F214" xr:uid="{00000000-0002-0000-1E00-000004000000}">
      <formula1>0</formula1>
      <formula2>99999999</formula2>
    </dataValidation>
    <dataValidation type="textLength" allowBlank="1" showInputMessage="1" showErrorMessage="1" error="te veel tekens gebruikt: maximaal 100" prompt="MAXIMAAL 100 TEKENS" sqref="C18" xr:uid="{46DDC088-F9E0-4345-8BB2-D60A1EF6D4EA}">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E00-000006000000}">
      <formula1>0</formula1>
      <formula2>100</formula2>
    </dataValidation>
    <dataValidation type="decimal" allowBlank="1" showInputMessage="1" showErrorMessage="1" error="hier een getal invullen" sqref="D63:D71 D36:D44 E35:E44 B179:B187" xr:uid="{00000000-0002-0000-1E00-000007000000}">
      <formula1>0</formula1>
      <formula2>999999999</formula2>
    </dataValidation>
    <dataValidation type="date" allowBlank="1" showInputMessage="1" showErrorMessage="1" error="datum niet correct ingevoerd_x000a_" prompt="bijv. 1-1-2021_x000a_" sqref="C89:C98" xr:uid="{00000000-0002-0000-1E00-000008000000}">
      <formula1>1</formula1>
      <formula2>45658</formula2>
    </dataValidation>
    <dataValidation type="decimal" allowBlank="1" showInputMessage="1" showErrorMessage="1" prompt="voorbeeld 1,1 uur= 1,1*60= 1 uur en 6 minuten" sqref="D35 D62 B178" xr:uid="{00000000-0002-0000-1E00-000009000000}">
      <formula1>0</formula1>
      <formula2>999999999</formula2>
    </dataValidation>
    <dataValidation type="decimal" allowBlank="1" showInputMessage="1" showErrorMessage="1" error="vul hier een getal in" sqref="F202" xr:uid="{00000000-0002-0000-1E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E00-00000B000000}">
      <formula1>E89&lt;=H89</formula1>
    </dataValidation>
    <dataValidation type="custom" allowBlank="1" showInputMessage="1" showErrorMessage="1" errorTitle="Fout" error="Duur van het project mag niet groter zijn dan de afschrijvingstermijn_x000a_" sqref="H89:H98" xr:uid="{00000000-0002-0000-1E00-00000C000000}">
      <formula1>H89&lt;=E89</formula1>
    </dataValidation>
    <dataValidation type="list" allowBlank="1" showInputMessage="1" showErrorMessage="1" sqref="C6:D6 C7" xr:uid="{19CE86C1-A4E5-4E88-BEDF-C56E4A463B56}">
      <formula1>"Ja,Nee"</formula1>
    </dataValidation>
    <dataValidation allowBlank="1" showInputMessage="1" sqref="C14:C16 D15" xr:uid="{CF44ABCC-8AED-42C0-82D4-40C483EAB899}"/>
    <dataValidation type="list" allowBlank="1" showInputMessage="1" showErrorMessage="1" sqref="C13" xr:uid="{87AC5F8A-40A4-493E-9847-26E4C310B968}">
      <formula1>INDIRECT(C12)</formula1>
    </dataValidation>
    <dataValidation type="list" allowBlank="1" showInputMessage="1" sqref="C10:D11" xr:uid="{3277185A-E88B-4FAC-BF26-15DA410F1E41}">
      <formula1>"Ja,Nee"</formula1>
    </dataValidation>
    <dataValidation type="date" allowBlank="1" showInputMessage="1" showErrorMessage="1" error="datum niet correct ingevoerd_x000a_" prompt="bijv. 1-6-2026_x000a_" sqref="C17" xr:uid="{D9D35C2A-2366-4B3C-B211-C35B1DC2A5DF}">
      <formula1>44197</formula1>
      <formula2>49310</formula2>
    </dataValidation>
    <dataValidation allowBlank="1" showInputMessage="1" prompt="Vul hier het maatregelnummer in waarmee de nieuwe maatregel een relatie heeft." sqref="C8:D8" xr:uid="{6D6629E3-4C4D-4B60-8B0C-6FFAE9D4B51B}"/>
  </dataValidations>
  <hyperlinks>
    <hyperlink ref="C226" location="'Printblad totaal'!A1" display="'Printblad totaal'!A1" xr:uid="{00000000-0004-0000-1E00-000000000000}"/>
    <hyperlink ref="C227" location="'Printblad gebieden'!A1" display="'Printblad gebieden'!A1" xr:uid="{00000000-0004-0000-1E00-000001000000}"/>
    <hyperlink ref="C51" r:id="rId1" xr:uid="{00000000-0004-0000-1E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9CC324F-4669-4FD2-83E7-672A9D747ECD}">
          <x14:formula1>
            <xm:f>'keuzelijst spukmtrgln'!$D$20:$D$26</xm:f>
          </x14:formula1>
          <xm:sqref>C12</xm:sqref>
        </x14:dataValidation>
        <x14:dataValidation type="list" allowBlank="1" showInputMessage="1" xr:uid="{45EA0CC3-5E89-4AEB-823D-DA3E0E1E98D2}">
          <x14:formula1>
            <xm:f>IF($C$6="Nee",INDIRECT($C$5),'keuzelijst overigemtrgln'!$E$200)</xm:f>
          </x14:formula1>
          <xm:sqref>C9:D9</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58"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2"/>
      <c r="G204" s="272"/>
    </row>
    <row r="205" spans="1:14" s="66" customFormat="1" ht="13.5" customHeight="1" x14ac:dyDescent="0.25">
      <c r="A205" s="280"/>
      <c r="B205" s="276" t="s">
        <v>93</v>
      </c>
      <c r="C205" s="261">
        <f>F133</f>
        <v>0</v>
      </c>
      <c r="D205" s="283"/>
      <c r="E205" s="415"/>
      <c r="F205" s="422"/>
      <c r="G205" s="281"/>
      <c r="H205" s="280"/>
      <c r="I205" s="280"/>
      <c r="J205" s="280"/>
      <c r="K205" s="280"/>
      <c r="L205" s="280"/>
      <c r="M205" s="280"/>
      <c r="N205" s="280"/>
    </row>
    <row r="206" spans="1:14" s="66" customFormat="1" x14ac:dyDescent="0.25">
      <c r="B206" s="276" t="s">
        <v>94</v>
      </c>
      <c r="C206" s="261">
        <f>F163</f>
        <v>0</v>
      </c>
      <c r="D206" s="283"/>
      <c r="E206" s="415"/>
      <c r="F206" s="422"/>
      <c r="G206" s="272"/>
    </row>
    <row r="207" spans="1:14" s="66" customFormat="1" x14ac:dyDescent="0.25">
      <c r="B207" s="276" t="s">
        <v>106</v>
      </c>
      <c r="C207" s="261">
        <f>D188</f>
        <v>0</v>
      </c>
      <c r="D207" s="283"/>
      <c r="E207" s="415"/>
      <c r="F207" s="422"/>
      <c r="G207" s="272"/>
    </row>
    <row r="208" spans="1:14" s="66" customFormat="1" x14ac:dyDescent="0.25">
      <c r="B208" s="277"/>
      <c r="D208" s="283"/>
      <c r="E208" s="415"/>
      <c r="F208" s="422"/>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2"/>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2"/>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2"/>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2"/>
      <c r="G216" s="272"/>
    </row>
    <row r="217" spans="2:7" s="66" customFormat="1" x14ac:dyDescent="0.25">
      <c r="B217" s="277"/>
      <c r="C217" s="273"/>
      <c r="D217" s="286"/>
      <c r="E217" s="416"/>
      <c r="F217" s="422"/>
      <c r="G217" s="272"/>
    </row>
    <row r="218" spans="2:7" s="66" customFormat="1" x14ac:dyDescent="0.25">
      <c r="B218" s="277"/>
      <c r="C218" s="273"/>
      <c r="D218" s="286"/>
      <c r="E218" s="416"/>
      <c r="F218" s="422"/>
      <c r="G218" s="272"/>
    </row>
    <row r="219" spans="2:7" s="66" customFormat="1" x14ac:dyDescent="0.25">
      <c r="B219" s="277"/>
      <c r="C219" s="273"/>
      <c r="D219" s="286"/>
      <c r="E219" s="416"/>
      <c r="F219" s="422"/>
      <c r="G219" s="272"/>
    </row>
    <row r="220" spans="2:7" s="66" customFormat="1" x14ac:dyDescent="0.25">
      <c r="B220" s="277"/>
      <c r="C220" s="273"/>
      <c r="D220" s="286"/>
      <c r="E220" s="416"/>
      <c r="F220" s="422"/>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sVswElsDgdpD/Xsq2qP2Io9ds/YC+a+48gqLYRqnUFIf/mtRwmMUFDRQeXikkTngcSkLcxfXzrfFO0RQ4E4kag==" saltValue="hjaGA+Uipt3owANt9Ec9UA=="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15:E215"/>
    <mergeCell ref="B148:C148"/>
    <mergeCell ref="D148:E148"/>
    <mergeCell ref="B163:C163"/>
    <mergeCell ref="D201:E201"/>
    <mergeCell ref="D202:E202"/>
    <mergeCell ref="D203:E203"/>
    <mergeCell ref="A21:B21"/>
    <mergeCell ref="A22:B22"/>
    <mergeCell ref="D209:E209"/>
    <mergeCell ref="D211:E211"/>
    <mergeCell ref="D213:E213"/>
    <mergeCell ref="B133:C133"/>
    <mergeCell ref="B45:C45"/>
    <mergeCell ref="B49:F49"/>
    <mergeCell ref="B61:C61"/>
    <mergeCell ref="B99:C99"/>
    <mergeCell ref="B120:C120"/>
  </mergeCells>
  <conditionalFormatting sqref="B229">
    <cfRule type="cellIs" dxfId="27" priority="22" operator="notEqual">
      <formula>0</formula>
    </cfRule>
  </conditionalFormatting>
  <conditionalFormatting sqref="E89:E98">
    <cfRule type="cellIs" dxfId="26" priority="20" operator="greaterThan">
      <formula>5</formula>
    </cfRule>
  </conditionalFormatting>
  <conditionalFormatting sqref="A9 C9:D9">
    <cfRule type="expression" dxfId="25" priority="4">
      <formula>$C$6&lt;&gt;"Nee"</formula>
    </cfRule>
  </conditionalFormatting>
  <conditionalFormatting sqref="A8:D8">
    <cfRule type="expression" dxfId="24" priority="3">
      <formula>$C$7&lt;&gt;"Ja"</formula>
    </cfRule>
  </conditionalFormatting>
  <conditionalFormatting sqref="A7:D7">
    <cfRule type="expression" dxfId="23" priority="2">
      <formula>$C$6&lt;&gt;"Ja"</formula>
    </cfRule>
  </conditionalFormatting>
  <conditionalFormatting sqref="A10:D10">
    <cfRule type="expression" dxfId="22" priority="1">
      <formula>$C$6&lt;&gt;"Nee"</formula>
    </cfRule>
  </conditionalFormatting>
  <dataValidations count="18">
    <dataValidation type="decimal" allowBlank="1" showInputMessage="1" showErrorMessage="1" errorTitle="getal invoeren" error="hier kunt u alleen een getal invoeren" sqref="C19" xr:uid="{649760D5-D9A6-4092-92F5-8CE4C5E02539}">
      <formula1>0</formula1>
      <formula2>99999999</formula2>
    </dataValidation>
    <dataValidation type="decimal" allowBlank="1" showInputMessage="1" showErrorMessage="1" errorTitle="Foute invoer:" error="Getal moet tussen de 0 en 15 liggen_x000a_" prompt="voer een getal tussen de 0 en 15 in" sqref="B56" xr:uid="{00000000-0002-0000-1F00-000003000000}">
      <formula1>0</formula1>
      <formula2>15</formula2>
    </dataValidation>
    <dataValidation type="decimal" allowBlank="1" showInputMessage="1" showErrorMessage="1" errorTitle="Fout" error="Vul hier een getal in" sqref="D89:D98 F216:F220 D121:D132 F121:F132 F149:F162 F214 F204:F208 F210 F212" xr:uid="{00000000-0002-0000-1F00-000004000000}">
      <formula1>0</formula1>
      <formula2>99999999</formula2>
    </dataValidation>
    <dataValidation type="textLength" allowBlank="1" showInputMessage="1" showErrorMessage="1" error="te veel tekens gebruikt: maximaal 100" prompt="MAXIMAAL 100 TEKENS" sqref="C18" xr:uid="{D92D9E53-5305-4046-B315-60577892C340}">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F00-000006000000}">
      <formula1>0</formula1>
      <formula2>100</formula2>
    </dataValidation>
    <dataValidation type="decimal" allowBlank="1" showInputMessage="1" showErrorMessage="1" sqref="D63:D71 D36:D44 E35:E44 B179:B187" xr:uid="{00000000-0002-0000-1F00-000007000000}">
      <formula1>0</formula1>
      <formula2>999999999</formula2>
    </dataValidation>
    <dataValidation type="date" allowBlank="1" showInputMessage="1" showErrorMessage="1" error="datum niet correct ingevoerd_x000a_" prompt="bijv. 1-1-2021_x000a_" sqref="C89:C98" xr:uid="{00000000-0002-0000-1F00-000008000000}">
      <formula1>1</formula1>
      <formula2>45658</formula2>
    </dataValidation>
    <dataValidation type="decimal" allowBlank="1" showInputMessage="1" showErrorMessage="1" prompt="voorbeeld 1,1 uur= 1,1*60= 1 uur en 6 minuten" sqref="D35 D62 B178" xr:uid="{00000000-0002-0000-1F00-000009000000}">
      <formula1>0</formula1>
      <formula2>999999999</formula2>
    </dataValidation>
    <dataValidation type="decimal" allowBlank="1" showInputMessage="1" showErrorMessage="1" error="vul hier een getal in" sqref="F202" xr:uid="{00000000-0002-0000-1F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F00-00000B000000}">
      <formula1>E89&lt;=H89</formula1>
    </dataValidation>
    <dataValidation type="custom" allowBlank="1" showInputMessage="1" showErrorMessage="1" errorTitle="Fout" error="Duur van het project mag niet groter zijn dan de afschrijvingstermijn_x000a_" sqref="H89:H98" xr:uid="{00000000-0002-0000-1F00-00000C000000}">
      <formula1>H89&lt;=E89</formula1>
    </dataValidation>
    <dataValidation type="list" allowBlank="1" showInputMessage="1" showErrorMessage="1" sqref="C6:D6 C7" xr:uid="{85CDDF23-7EC2-4897-A300-A0E27946FB21}">
      <formula1>"Ja,Nee"</formula1>
    </dataValidation>
    <dataValidation type="list" allowBlank="1" showInputMessage="1" showErrorMessage="1" sqref="C5" xr:uid="{54B80112-C77F-4F25-9342-A3DCF62FD40E}">
      <formula1>Gebied</formula1>
    </dataValidation>
    <dataValidation allowBlank="1" showInputMessage="1" sqref="C14:C16 D15" xr:uid="{A7C6AD80-ED75-4659-8F5D-5AB4A2B9FDA8}"/>
    <dataValidation type="list" allowBlank="1" showInputMessage="1" showErrorMessage="1" sqref="C13" xr:uid="{E13C19E9-D5CD-4B72-B46F-515AB8FEDD43}">
      <formula1>INDIRECT(C12)</formula1>
    </dataValidation>
    <dataValidation type="list" allowBlank="1" showInputMessage="1" sqref="C10:D11" xr:uid="{731E8E26-E2FF-47A4-B76B-60352CF7CA2D}">
      <formula1>"Ja,Nee"</formula1>
    </dataValidation>
    <dataValidation type="date" allowBlank="1" showInputMessage="1" showErrorMessage="1" error="datum niet correct ingevoerd_x000a_" prompt="bijv. 1-6-2026_x000a_" sqref="C17" xr:uid="{00AD4AD1-938A-4786-96FA-865483A8767D}">
      <formula1>44197</formula1>
      <formula2>49310</formula2>
    </dataValidation>
    <dataValidation allowBlank="1" showInputMessage="1" prompt="Vul hier het maatregelnummer in waarmee de nieuwe maatregel een relatie heeft." sqref="C8:D8" xr:uid="{784C4B8A-0A6C-478E-ABD1-04315919CF3E}"/>
  </dataValidations>
  <hyperlinks>
    <hyperlink ref="C226" location="'Printblad totaal'!A1" display="'Printblad totaal'!A1" xr:uid="{00000000-0004-0000-1F00-000000000000}"/>
    <hyperlink ref="C227" location="'Printblad gebieden'!A1" display="'Printblad gebieden'!A1" xr:uid="{00000000-0004-0000-1F00-000001000000}"/>
    <hyperlink ref="C51" r:id="rId1" xr:uid="{00000000-0004-0000-1F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78777DF-7C29-4AA1-8B63-0C5410A1DDCF}">
          <x14:formula1>
            <xm:f>'keuzelijst spukmtrgln'!$D$20:$D$26</xm:f>
          </x14:formula1>
          <xm:sqref>C12</xm:sqref>
        </x14:dataValidation>
        <x14:dataValidation type="list" allowBlank="1" showInputMessage="1" xr:uid="{E0113DA8-FA62-49D6-A234-5C3224DBD81D}">
          <x14:formula1>
            <xm:f>IF($C$6="Nee",INDIRECT($C$5),'keuzelijst overigemtrgln'!$E$200)</xm:f>
          </x14:formula1>
          <xm:sqref>C9:D9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B63"/>
  <sheetViews>
    <sheetView zoomScale="85" zoomScaleNormal="85" workbookViewId="0">
      <selection activeCell="J32" sqref="J32"/>
    </sheetView>
  </sheetViews>
  <sheetFormatPr defaultRowHeight="13.2" x14ac:dyDescent="0.25"/>
  <cols>
    <col min="1" max="1" width="27.6640625" customWidth="1"/>
    <col min="2" max="2" width="33.5546875" customWidth="1"/>
    <col min="3" max="3" width="21.5546875" customWidth="1"/>
    <col min="4" max="4" width="15.88671875" customWidth="1"/>
    <col min="5" max="5" width="21.5546875" customWidth="1"/>
    <col min="6" max="6" width="16.44140625" customWidth="1"/>
    <col min="7" max="7" width="23.6640625" customWidth="1"/>
    <col min="8" max="8" width="13.109375" customWidth="1"/>
    <col min="10" max="10" width="14.44140625" customWidth="1"/>
    <col min="17" max="17" width="11.88671875" customWidth="1"/>
    <col min="18" max="18" width="13.33203125" customWidth="1"/>
  </cols>
  <sheetData>
    <row r="1" spans="1:28" s="182" customFormat="1" x14ac:dyDescent="0.25">
      <c r="A1" s="182" t="s">
        <v>301</v>
      </c>
      <c r="B1" s="182" t="s">
        <v>302</v>
      </c>
      <c r="C1" s="183" t="s">
        <v>187</v>
      </c>
      <c r="D1" s="183" t="s">
        <v>303</v>
      </c>
      <c r="E1" s="183" t="s">
        <v>304</v>
      </c>
      <c r="F1" s="183" t="s">
        <v>305</v>
      </c>
      <c r="G1" s="183" t="s">
        <v>306</v>
      </c>
      <c r="H1" s="183" t="s">
        <v>307</v>
      </c>
      <c r="I1" s="183" t="s">
        <v>308</v>
      </c>
      <c r="J1" s="183" t="s">
        <v>309</v>
      </c>
      <c r="K1" s="183" t="s">
        <v>310</v>
      </c>
      <c r="L1" s="183" t="s">
        <v>311</v>
      </c>
      <c r="M1" s="183" t="s">
        <v>312</v>
      </c>
      <c r="N1" s="183" t="s">
        <v>313</v>
      </c>
      <c r="O1" s="183" t="s">
        <v>314</v>
      </c>
      <c r="P1" s="183" t="s">
        <v>315</v>
      </c>
      <c r="Q1" s="183" t="s">
        <v>316</v>
      </c>
      <c r="R1" s="183" t="s">
        <v>317</v>
      </c>
      <c r="S1" s="183" t="s">
        <v>318</v>
      </c>
      <c r="T1" s="183" t="s">
        <v>319</v>
      </c>
      <c r="U1" s="183" t="s">
        <v>320</v>
      </c>
      <c r="V1" s="183" t="s">
        <v>321</v>
      </c>
      <c r="W1" s="183" t="s">
        <v>322</v>
      </c>
      <c r="X1" s="183" t="s">
        <v>323</v>
      </c>
      <c r="Y1" s="183" t="s">
        <v>324</v>
      </c>
      <c r="Z1" s="183" t="s">
        <v>325</v>
      </c>
      <c r="AA1" s="183" t="s">
        <v>326</v>
      </c>
      <c r="AB1" s="180" t="s">
        <v>327</v>
      </c>
    </row>
    <row r="2" spans="1:28" x14ac:dyDescent="0.25">
      <c r="A2" s="482" t="s">
        <v>328</v>
      </c>
      <c r="B2" s="180" t="s">
        <v>187</v>
      </c>
      <c r="C2" s="481" t="s">
        <v>329</v>
      </c>
      <c r="D2" s="481" t="s">
        <v>330</v>
      </c>
      <c r="E2" s="481" t="s">
        <v>331</v>
      </c>
      <c r="F2" s="481" t="s">
        <v>332</v>
      </c>
      <c r="G2" s="481" t="s">
        <v>333</v>
      </c>
      <c r="H2" s="481" t="s">
        <v>334</v>
      </c>
      <c r="I2" s="481" t="s">
        <v>335</v>
      </c>
      <c r="J2" s="181" t="s">
        <v>336</v>
      </c>
      <c r="K2" s="481" t="s">
        <v>337</v>
      </c>
      <c r="L2" s="481" t="s">
        <v>338</v>
      </c>
      <c r="M2" s="481" t="s">
        <v>339</v>
      </c>
      <c r="N2" s="481" t="s">
        <v>340</v>
      </c>
      <c r="O2" s="481" t="s">
        <v>341</v>
      </c>
      <c r="P2" s="481" t="s">
        <v>342</v>
      </c>
      <c r="Q2" s="481" t="s">
        <v>343</v>
      </c>
      <c r="R2" s="481" t="s">
        <v>344</v>
      </c>
      <c r="S2" s="181" t="s">
        <v>345</v>
      </c>
      <c r="T2" s="181" t="s">
        <v>346</v>
      </c>
      <c r="U2" s="181" t="s">
        <v>347</v>
      </c>
      <c r="V2" s="181" t="s">
        <v>348</v>
      </c>
      <c r="W2" s="181" t="s">
        <v>349</v>
      </c>
      <c r="X2" s="181" t="s">
        <v>350</v>
      </c>
      <c r="Y2" s="181" t="s">
        <v>351</v>
      </c>
      <c r="Z2" s="181" t="s">
        <v>352</v>
      </c>
      <c r="AA2" s="181" t="s">
        <v>353</v>
      </c>
      <c r="AB2" s="181" t="s">
        <v>354</v>
      </c>
    </row>
    <row r="3" spans="1:28" x14ac:dyDescent="0.25">
      <c r="A3" t="s">
        <v>355</v>
      </c>
      <c r="B3" s="180" t="s">
        <v>303</v>
      </c>
      <c r="C3" s="481" t="s">
        <v>356</v>
      </c>
      <c r="D3" s="481" t="s">
        <v>357</v>
      </c>
      <c r="E3" s="481" t="s">
        <v>358</v>
      </c>
      <c r="F3" s="481" t="s">
        <v>359</v>
      </c>
      <c r="G3" s="481" t="s">
        <v>360</v>
      </c>
      <c r="H3" s="481" t="s">
        <v>361</v>
      </c>
      <c r="I3" s="481" t="s">
        <v>362</v>
      </c>
      <c r="J3" s="181" t="s">
        <v>363</v>
      </c>
      <c r="K3" s="481" t="s">
        <v>364</v>
      </c>
      <c r="L3" s="481" t="s">
        <v>365</v>
      </c>
      <c r="M3" s="481" t="s">
        <v>366</v>
      </c>
      <c r="N3" s="481" t="s">
        <v>367</v>
      </c>
      <c r="O3" s="481" t="s">
        <v>368</v>
      </c>
      <c r="P3" s="481" t="s">
        <v>369</v>
      </c>
      <c r="Q3" s="481" t="s">
        <v>370</v>
      </c>
      <c r="R3" s="481" t="s">
        <v>371</v>
      </c>
      <c r="S3" s="181" t="s">
        <v>372</v>
      </c>
      <c r="T3" s="181" t="s">
        <v>373</v>
      </c>
      <c r="U3" s="181" t="s">
        <v>374</v>
      </c>
      <c r="V3" s="181" t="s">
        <v>375</v>
      </c>
      <c r="W3" s="181" t="s">
        <v>376</v>
      </c>
      <c r="X3" s="181" t="s">
        <v>377</v>
      </c>
      <c r="Y3" s="181" t="s">
        <v>378</v>
      </c>
      <c r="Z3" s="181" t="s">
        <v>379</v>
      </c>
      <c r="AA3" s="181" t="s">
        <v>380</v>
      </c>
      <c r="AB3" s="181" t="s">
        <v>381</v>
      </c>
    </row>
    <row r="4" spans="1:28" x14ac:dyDescent="0.25">
      <c r="A4" s="482" t="s">
        <v>328</v>
      </c>
      <c r="B4" s="180" t="s">
        <v>304</v>
      </c>
      <c r="C4" s="481" t="s">
        <v>382</v>
      </c>
      <c r="D4" s="481" t="s">
        <v>383</v>
      </c>
      <c r="E4" s="481" t="s">
        <v>384</v>
      </c>
      <c r="F4" s="481" t="s">
        <v>385</v>
      </c>
      <c r="G4" s="481" t="s">
        <v>386</v>
      </c>
      <c r="H4" s="481" t="s">
        <v>387</v>
      </c>
      <c r="I4" s="481" t="s">
        <v>388</v>
      </c>
      <c r="J4" s="181" t="s">
        <v>389</v>
      </c>
      <c r="K4" s="481" t="s">
        <v>390</v>
      </c>
      <c r="L4" s="481" t="s">
        <v>391</v>
      </c>
      <c r="M4" s="481" t="s">
        <v>392</v>
      </c>
      <c r="N4" s="481" t="s">
        <v>393</v>
      </c>
      <c r="O4" s="481" t="s">
        <v>394</v>
      </c>
      <c r="P4" s="481" t="s">
        <v>395</v>
      </c>
      <c r="Q4" s="481" t="s">
        <v>396</v>
      </c>
      <c r="R4" s="481" t="s">
        <v>397</v>
      </c>
      <c r="S4" s="181" t="s">
        <v>398</v>
      </c>
      <c r="T4" s="181" t="s">
        <v>399</v>
      </c>
      <c r="U4" s="181" t="s">
        <v>400</v>
      </c>
      <c r="V4" s="181" t="s">
        <v>401</v>
      </c>
      <c r="W4" s="181" t="s">
        <v>402</v>
      </c>
      <c r="X4" s="181" t="s">
        <v>403</v>
      </c>
      <c r="Y4" s="181" t="s">
        <v>404</v>
      </c>
      <c r="Z4" s="181" t="s">
        <v>405</v>
      </c>
      <c r="AA4" s="181" t="s">
        <v>406</v>
      </c>
      <c r="AB4" s="181" t="s">
        <v>407</v>
      </c>
    </row>
    <row r="5" spans="1:28" x14ac:dyDescent="0.25">
      <c r="A5" t="s">
        <v>355</v>
      </c>
      <c r="B5" s="180" t="s">
        <v>305</v>
      </c>
      <c r="C5" s="481" t="s">
        <v>408</v>
      </c>
      <c r="D5" s="481" t="s">
        <v>409</v>
      </c>
      <c r="E5" s="481" t="s">
        <v>410</v>
      </c>
      <c r="F5" s="481" t="s">
        <v>411</v>
      </c>
      <c r="G5" s="481" t="s">
        <v>412</v>
      </c>
      <c r="H5" s="481" t="s">
        <v>413</v>
      </c>
      <c r="I5" s="481" t="s">
        <v>414</v>
      </c>
      <c r="J5" s="181" t="s">
        <v>415</v>
      </c>
      <c r="K5" s="481" t="s">
        <v>416</v>
      </c>
      <c r="L5" s="481" t="s">
        <v>417</v>
      </c>
      <c r="M5" s="481" t="s">
        <v>418</v>
      </c>
      <c r="N5" s="481" t="s">
        <v>419</v>
      </c>
      <c r="O5" s="481" t="s">
        <v>420</v>
      </c>
      <c r="P5" s="481" t="s">
        <v>421</v>
      </c>
      <c r="Q5" s="481" t="s">
        <v>422</v>
      </c>
      <c r="R5" s="481" t="s">
        <v>423</v>
      </c>
      <c r="S5" s="181" t="s">
        <v>424</v>
      </c>
      <c r="T5" s="181" t="s">
        <v>425</v>
      </c>
      <c r="U5" s="181" t="s">
        <v>426</v>
      </c>
      <c r="V5" s="181" t="s">
        <v>427</v>
      </c>
      <c r="W5" s="181" t="s">
        <v>428</v>
      </c>
      <c r="X5" s="181" t="s">
        <v>429</v>
      </c>
      <c r="Y5" s="181" t="s">
        <v>430</v>
      </c>
      <c r="Z5" s="181" t="s">
        <v>431</v>
      </c>
      <c r="AA5" s="181" t="s">
        <v>432</v>
      </c>
      <c r="AB5" s="181" t="s">
        <v>433</v>
      </c>
    </row>
    <row r="6" spans="1:28" x14ac:dyDescent="0.25">
      <c r="A6" t="s">
        <v>355</v>
      </c>
      <c r="B6" s="180" t="s">
        <v>306</v>
      </c>
      <c r="C6" s="481" t="s">
        <v>434</v>
      </c>
      <c r="D6" s="481" t="s">
        <v>435</v>
      </c>
      <c r="E6" s="181" t="s">
        <v>436</v>
      </c>
      <c r="F6" s="481" t="s">
        <v>437</v>
      </c>
      <c r="G6" s="481" t="s">
        <v>438</v>
      </c>
      <c r="H6" s="481" t="s">
        <v>439</v>
      </c>
      <c r="I6" s="481" t="s">
        <v>440</v>
      </c>
      <c r="J6" s="181" t="s">
        <v>441</v>
      </c>
      <c r="K6" s="481" t="s">
        <v>442</v>
      </c>
      <c r="L6" s="481" t="s">
        <v>443</v>
      </c>
      <c r="M6" s="481" t="s">
        <v>444</v>
      </c>
      <c r="N6" s="481" t="s">
        <v>445</v>
      </c>
      <c r="O6" s="481" t="s">
        <v>446</v>
      </c>
      <c r="P6" s="481" t="s">
        <v>447</v>
      </c>
      <c r="Q6" s="481" t="s">
        <v>448</v>
      </c>
      <c r="R6" s="481" t="s">
        <v>449</v>
      </c>
      <c r="S6" s="181" t="s">
        <v>450</v>
      </c>
      <c r="T6" s="181" t="s">
        <v>436</v>
      </c>
      <c r="U6" s="181" t="s">
        <v>451</v>
      </c>
      <c r="V6" s="181" t="s">
        <v>452</v>
      </c>
      <c r="W6" s="181" t="s">
        <v>453</v>
      </c>
      <c r="X6" s="181" t="s">
        <v>454</v>
      </c>
      <c r="Y6" s="181" t="s">
        <v>455</v>
      </c>
      <c r="Z6" s="181" t="s">
        <v>456</v>
      </c>
      <c r="AA6" s="181" t="s">
        <v>457</v>
      </c>
      <c r="AB6" s="181" t="s">
        <v>458</v>
      </c>
    </row>
    <row r="7" spans="1:28" x14ac:dyDescent="0.25">
      <c r="A7" t="s">
        <v>355</v>
      </c>
      <c r="B7" s="180" t="s">
        <v>307</v>
      </c>
      <c r="C7" s="481" t="s">
        <v>459</v>
      </c>
      <c r="D7" s="481" t="s">
        <v>460</v>
      </c>
      <c r="E7" s="181" t="s">
        <v>436</v>
      </c>
      <c r="F7" s="481" t="s">
        <v>461</v>
      </c>
      <c r="G7" s="481" t="s">
        <v>462</v>
      </c>
      <c r="H7" s="481" t="s">
        <v>463</v>
      </c>
      <c r="I7" s="481" t="s">
        <v>464</v>
      </c>
      <c r="J7" s="181" t="s">
        <v>465</v>
      </c>
      <c r="K7" s="481" t="s">
        <v>466</v>
      </c>
      <c r="L7" s="481" t="s">
        <v>467</v>
      </c>
      <c r="M7" s="481" t="s">
        <v>468</v>
      </c>
      <c r="N7" s="481" t="s">
        <v>469</v>
      </c>
      <c r="O7" s="481" t="s">
        <v>470</v>
      </c>
      <c r="P7" s="481" t="s">
        <v>471</v>
      </c>
      <c r="Q7" s="181" t="s">
        <v>436</v>
      </c>
      <c r="R7" s="481" t="s">
        <v>472</v>
      </c>
      <c r="S7" s="181" t="s">
        <v>473</v>
      </c>
      <c r="T7" s="181" t="s">
        <v>436</v>
      </c>
      <c r="U7" s="181" t="s">
        <v>474</v>
      </c>
      <c r="V7" s="181" t="s">
        <v>475</v>
      </c>
      <c r="W7" s="181" t="s">
        <v>476</v>
      </c>
      <c r="X7" s="181" t="s">
        <v>477</v>
      </c>
      <c r="Y7" s="181" t="s">
        <v>478</v>
      </c>
      <c r="Z7" s="181" t="s">
        <v>479</v>
      </c>
      <c r="AA7" s="181" t="s">
        <v>480</v>
      </c>
      <c r="AB7" s="181" t="s">
        <v>481</v>
      </c>
    </row>
    <row r="8" spans="1:28" x14ac:dyDescent="0.25">
      <c r="A8" t="s">
        <v>355</v>
      </c>
      <c r="B8" s="180" t="s">
        <v>308</v>
      </c>
      <c r="C8" s="181" t="s">
        <v>436</v>
      </c>
      <c r="D8" s="481" t="s">
        <v>482</v>
      </c>
      <c r="E8" s="181" t="s">
        <v>436</v>
      </c>
      <c r="F8" s="181" t="s">
        <v>436</v>
      </c>
      <c r="G8" s="181" t="s">
        <v>436</v>
      </c>
      <c r="H8" s="481" t="s">
        <v>483</v>
      </c>
      <c r="I8" s="481" t="s">
        <v>484</v>
      </c>
      <c r="J8" s="181" t="s">
        <v>436</v>
      </c>
      <c r="K8" s="481" t="s">
        <v>485</v>
      </c>
      <c r="L8" s="481" t="s">
        <v>486</v>
      </c>
      <c r="M8" s="481" t="s">
        <v>487</v>
      </c>
      <c r="N8" s="481" t="s">
        <v>488</v>
      </c>
      <c r="O8" s="481" t="s">
        <v>489</v>
      </c>
      <c r="P8" s="481" t="s">
        <v>490</v>
      </c>
      <c r="Q8" s="181" t="s">
        <v>436</v>
      </c>
      <c r="R8" s="481" t="s">
        <v>491</v>
      </c>
      <c r="S8" s="181" t="s">
        <v>492</v>
      </c>
      <c r="T8" s="181" t="s">
        <v>436</v>
      </c>
      <c r="U8" s="181" t="s">
        <v>493</v>
      </c>
      <c r="V8" s="181" t="s">
        <v>494</v>
      </c>
      <c r="W8" s="181" t="s">
        <v>495</v>
      </c>
      <c r="X8" s="181" t="s">
        <v>496</v>
      </c>
      <c r="Y8" s="181" t="s">
        <v>436</v>
      </c>
      <c r="Z8" s="181" t="s">
        <v>436</v>
      </c>
      <c r="AA8" s="181" t="s">
        <v>497</v>
      </c>
      <c r="AB8" s="181" t="s">
        <v>436</v>
      </c>
    </row>
    <row r="9" spans="1:28" x14ac:dyDescent="0.25">
      <c r="A9" s="482" t="s">
        <v>328</v>
      </c>
      <c r="B9" s="180" t="s">
        <v>309</v>
      </c>
      <c r="C9" s="181" t="s">
        <v>436</v>
      </c>
      <c r="D9" s="181" t="s">
        <v>436</v>
      </c>
      <c r="E9" s="181" t="s">
        <v>436</v>
      </c>
      <c r="F9" s="181" t="s">
        <v>436</v>
      </c>
      <c r="G9" s="181" t="s">
        <v>436</v>
      </c>
      <c r="H9" s="481" t="s">
        <v>498</v>
      </c>
      <c r="I9" s="481" t="s">
        <v>499</v>
      </c>
      <c r="J9" s="181" t="s">
        <v>436</v>
      </c>
      <c r="K9" s="481" t="s">
        <v>500</v>
      </c>
      <c r="L9" s="481" t="s">
        <v>501</v>
      </c>
      <c r="M9" s="481" t="s">
        <v>502</v>
      </c>
      <c r="N9" s="481" t="s">
        <v>503</v>
      </c>
      <c r="O9" s="181" t="s">
        <v>436</v>
      </c>
      <c r="P9" s="481" t="s">
        <v>504</v>
      </c>
      <c r="Q9" s="181" t="s">
        <v>436</v>
      </c>
      <c r="R9" s="481" t="s">
        <v>505</v>
      </c>
      <c r="S9" s="181" t="s">
        <v>506</v>
      </c>
      <c r="T9" s="181" t="s">
        <v>436</v>
      </c>
      <c r="U9" s="181" t="s">
        <v>507</v>
      </c>
      <c r="V9" s="181" t="s">
        <v>436</v>
      </c>
      <c r="W9" s="181" t="s">
        <v>508</v>
      </c>
      <c r="X9" s="181" t="s">
        <v>436</v>
      </c>
      <c r="Y9" s="181" t="s">
        <v>436</v>
      </c>
      <c r="Z9" s="181" t="s">
        <v>436</v>
      </c>
      <c r="AA9" s="181" t="s">
        <v>509</v>
      </c>
      <c r="AB9" s="181" t="s">
        <v>436</v>
      </c>
    </row>
    <row r="10" spans="1:28" x14ac:dyDescent="0.25">
      <c r="A10" t="s">
        <v>355</v>
      </c>
      <c r="B10" s="180" t="s">
        <v>310</v>
      </c>
      <c r="C10" s="181" t="s">
        <v>436</v>
      </c>
      <c r="D10" s="181" t="s">
        <v>436</v>
      </c>
      <c r="E10" s="181" t="s">
        <v>436</v>
      </c>
      <c r="F10" s="181" t="s">
        <v>436</v>
      </c>
      <c r="G10" s="181" t="s">
        <v>436</v>
      </c>
      <c r="H10" s="181" t="s">
        <v>436</v>
      </c>
      <c r="I10" s="181" t="s">
        <v>436</v>
      </c>
      <c r="J10" s="181" t="s">
        <v>436</v>
      </c>
      <c r="K10" s="481" t="s">
        <v>510</v>
      </c>
      <c r="L10" s="481" t="s">
        <v>511</v>
      </c>
      <c r="M10" s="181" t="s">
        <v>436</v>
      </c>
      <c r="N10" s="181" t="s">
        <v>436</v>
      </c>
      <c r="O10" s="181" t="s">
        <v>436</v>
      </c>
      <c r="P10" s="481" t="s">
        <v>512</v>
      </c>
      <c r="Q10" s="181" t="s">
        <v>436</v>
      </c>
      <c r="R10" s="181" t="s">
        <v>436</v>
      </c>
      <c r="S10" s="181" t="s">
        <v>513</v>
      </c>
      <c r="T10" s="181" t="s">
        <v>436</v>
      </c>
      <c r="U10" s="181" t="s">
        <v>436</v>
      </c>
      <c r="V10" s="181" t="s">
        <v>436</v>
      </c>
      <c r="W10" s="181" t="s">
        <v>436</v>
      </c>
      <c r="X10" s="181" t="s">
        <v>436</v>
      </c>
      <c r="Y10" s="181" t="s">
        <v>436</v>
      </c>
      <c r="Z10" s="181" t="s">
        <v>436</v>
      </c>
      <c r="AA10" s="181" t="s">
        <v>514</v>
      </c>
      <c r="AB10" s="181" t="s">
        <v>436</v>
      </c>
    </row>
    <row r="11" spans="1:28" x14ac:dyDescent="0.25">
      <c r="A11" t="s">
        <v>355</v>
      </c>
      <c r="B11" s="180" t="s">
        <v>311</v>
      </c>
      <c r="C11" s="181" t="s">
        <v>436</v>
      </c>
      <c r="D11" s="181" t="s">
        <v>436</v>
      </c>
      <c r="E11" s="181" t="s">
        <v>436</v>
      </c>
      <c r="F11" s="181" t="s">
        <v>436</v>
      </c>
      <c r="G11" s="181" t="s">
        <v>436</v>
      </c>
      <c r="H11" s="181" t="s">
        <v>436</v>
      </c>
      <c r="I11" s="181" t="s">
        <v>436</v>
      </c>
      <c r="J11" s="181" t="s">
        <v>436</v>
      </c>
      <c r="K11" s="481" t="s">
        <v>515</v>
      </c>
      <c r="L11" s="181" t="s">
        <v>436</v>
      </c>
      <c r="M11" s="181" t="s">
        <v>436</v>
      </c>
      <c r="N11" s="181" t="s">
        <v>436</v>
      </c>
      <c r="O11" s="181" t="s">
        <v>436</v>
      </c>
      <c r="P11" s="181" t="s">
        <v>436</v>
      </c>
      <c r="Q11" s="181" t="s">
        <v>436</v>
      </c>
      <c r="R11" s="181" t="s">
        <v>436</v>
      </c>
      <c r="S11" s="181" t="s">
        <v>436</v>
      </c>
      <c r="T11" s="181" t="s">
        <v>436</v>
      </c>
      <c r="U11" s="181" t="s">
        <v>436</v>
      </c>
      <c r="V11" s="181"/>
      <c r="W11" s="181" t="s">
        <v>436</v>
      </c>
      <c r="X11" s="181" t="s">
        <v>436</v>
      </c>
      <c r="Y11" s="181" t="s">
        <v>436</v>
      </c>
      <c r="Z11" s="181" t="s">
        <v>436</v>
      </c>
      <c r="AA11" s="181" t="s">
        <v>436</v>
      </c>
      <c r="AB11" s="181" t="s">
        <v>436</v>
      </c>
    </row>
    <row r="12" spans="1:28" x14ac:dyDescent="0.25">
      <c r="A12" t="s">
        <v>355</v>
      </c>
      <c r="B12" s="180" t="s">
        <v>312</v>
      </c>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row>
    <row r="13" spans="1:28" x14ac:dyDescent="0.25">
      <c r="A13" t="s">
        <v>355</v>
      </c>
      <c r="B13" s="180" t="s">
        <v>313</v>
      </c>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row>
    <row r="14" spans="1:28" x14ac:dyDescent="0.25">
      <c r="A14" t="s">
        <v>355</v>
      </c>
      <c r="B14" s="180" t="s">
        <v>314</v>
      </c>
      <c r="C14" s="181"/>
      <c r="D14" s="181"/>
      <c r="E14" s="181"/>
      <c r="F14" s="181"/>
      <c r="G14" s="181"/>
      <c r="H14" s="181"/>
      <c r="I14" s="181"/>
      <c r="J14" s="181"/>
      <c r="K14" s="181"/>
      <c r="L14" s="181"/>
      <c r="M14" s="181"/>
      <c r="N14" s="181"/>
      <c r="O14" s="181"/>
      <c r="P14" s="181"/>
      <c r="Q14" s="181"/>
      <c r="R14" s="181"/>
      <c r="S14" s="181"/>
      <c r="T14" s="181"/>
      <c r="U14" s="181"/>
      <c r="V14" s="181"/>
      <c r="W14" s="181"/>
      <c r="X14" s="181"/>
      <c r="Y14" s="181"/>
      <c r="Z14" s="181"/>
      <c r="AA14" s="181"/>
      <c r="AB14" s="181"/>
    </row>
    <row r="15" spans="1:28" x14ac:dyDescent="0.25">
      <c r="A15" t="s">
        <v>355</v>
      </c>
      <c r="B15" s="180" t="s">
        <v>315</v>
      </c>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row>
    <row r="16" spans="1:28" x14ac:dyDescent="0.25">
      <c r="A16" s="482" t="s">
        <v>328</v>
      </c>
      <c r="B16" s="180" t="s">
        <v>316</v>
      </c>
      <c r="C16" s="181"/>
      <c r="D16" s="181"/>
      <c r="E16" s="181"/>
      <c r="F16" s="181"/>
      <c r="G16" s="181"/>
      <c r="H16" s="181"/>
      <c r="I16" s="181"/>
      <c r="J16" s="181"/>
      <c r="K16" s="181"/>
      <c r="L16" s="181"/>
      <c r="M16" s="181"/>
      <c r="N16" s="181"/>
      <c r="O16" s="181"/>
      <c r="P16" s="181"/>
      <c r="Q16" s="181"/>
      <c r="R16" s="181"/>
      <c r="S16" s="181"/>
      <c r="T16" s="181"/>
      <c r="U16" s="181"/>
      <c r="V16" s="181"/>
      <c r="W16" s="181"/>
      <c r="X16" s="181"/>
      <c r="Y16" s="181"/>
      <c r="Z16" s="181"/>
      <c r="AA16" s="181"/>
      <c r="AB16" s="181"/>
    </row>
    <row r="17" spans="1:28" x14ac:dyDescent="0.25">
      <c r="A17" t="s">
        <v>355</v>
      </c>
      <c r="B17" s="180" t="s">
        <v>317</v>
      </c>
      <c r="C17" s="181"/>
      <c r="D17" s="181"/>
      <c r="E17" s="181"/>
      <c r="F17" s="181"/>
      <c r="G17" s="181"/>
      <c r="H17" s="181"/>
      <c r="I17" s="181"/>
      <c r="J17" s="181"/>
      <c r="K17" s="181"/>
      <c r="L17" s="181"/>
      <c r="M17" s="181"/>
      <c r="N17" s="181"/>
      <c r="O17" s="181"/>
      <c r="P17" s="181"/>
      <c r="Q17" s="181"/>
      <c r="R17" s="181"/>
      <c r="S17" s="181"/>
      <c r="T17" s="181"/>
      <c r="U17" s="181"/>
      <c r="V17" s="181"/>
      <c r="W17" s="181"/>
      <c r="X17" s="181"/>
      <c r="Y17" s="181"/>
      <c r="Z17" s="181"/>
      <c r="AA17" s="181"/>
      <c r="AB17" s="181"/>
    </row>
    <row r="18" spans="1:28" x14ac:dyDescent="0.25">
      <c r="A18" t="s">
        <v>355</v>
      </c>
      <c r="B18" s="180" t="s">
        <v>318</v>
      </c>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B18" s="181"/>
    </row>
    <row r="19" spans="1:28" x14ac:dyDescent="0.25">
      <c r="A19" s="482" t="s">
        <v>328</v>
      </c>
      <c r="B19" s="180" t="s">
        <v>319</v>
      </c>
      <c r="E19" s="182" t="s">
        <v>516</v>
      </c>
      <c r="F19" s="182" t="s">
        <v>191</v>
      </c>
      <c r="G19" s="182" t="s">
        <v>517</v>
      </c>
      <c r="H19" s="539"/>
      <c r="I19" s="66" t="s">
        <v>518</v>
      </c>
      <c r="J19" s="181"/>
      <c r="K19" s="181"/>
      <c r="L19" s="181"/>
      <c r="M19" s="573"/>
      <c r="N19" s="573"/>
      <c r="O19" s="181"/>
      <c r="P19" s="181"/>
      <c r="Q19" s="181"/>
      <c r="R19" s="181"/>
      <c r="S19" s="181"/>
      <c r="T19" s="181"/>
      <c r="U19" s="181"/>
      <c r="V19" s="181"/>
      <c r="W19" s="181"/>
      <c r="X19" s="181"/>
      <c r="Y19" s="181"/>
      <c r="Z19" s="181"/>
      <c r="AA19" s="181"/>
      <c r="AB19" s="181"/>
    </row>
    <row r="20" spans="1:28" ht="18" customHeight="1" x14ac:dyDescent="0.25">
      <c r="A20" t="s">
        <v>355</v>
      </c>
      <c r="B20" s="180" t="s">
        <v>320</v>
      </c>
      <c r="C20" t="s">
        <v>519</v>
      </c>
      <c r="D20" t="s">
        <v>520</v>
      </c>
      <c r="E20" t="s">
        <v>520</v>
      </c>
      <c r="F20" t="s">
        <v>521</v>
      </c>
      <c r="G20" t="s">
        <v>522</v>
      </c>
      <c r="H20" t="s">
        <v>521</v>
      </c>
      <c r="I20" s="66" t="s">
        <v>523</v>
      </c>
      <c r="J20" s="566" t="s">
        <v>524</v>
      </c>
      <c r="L20" s="181"/>
      <c r="M20" s="574"/>
      <c r="N20" s="574"/>
      <c r="O20" s="181"/>
      <c r="P20" s="181"/>
      <c r="Q20" s="181"/>
      <c r="R20" s="181"/>
      <c r="S20" s="181"/>
      <c r="T20" s="181"/>
      <c r="U20" s="181"/>
      <c r="V20" s="181"/>
      <c r="W20" s="181"/>
      <c r="X20" s="181"/>
      <c r="Y20" s="181"/>
      <c r="Z20" s="181"/>
      <c r="AA20" s="181"/>
      <c r="AB20" s="181"/>
    </row>
    <row r="21" spans="1:28" ht="18" customHeight="1" x14ac:dyDescent="0.25">
      <c r="A21" t="s">
        <v>355</v>
      </c>
      <c r="B21" s="180" t="s">
        <v>321</v>
      </c>
      <c r="C21" t="s">
        <v>300</v>
      </c>
      <c r="D21" t="s">
        <v>525</v>
      </c>
      <c r="E21" t="s">
        <v>520</v>
      </c>
      <c r="F21" t="s">
        <v>526</v>
      </c>
      <c r="G21" t="s">
        <v>527</v>
      </c>
      <c r="H21" t="s">
        <v>526</v>
      </c>
      <c r="I21" s="66" t="s">
        <v>528</v>
      </c>
      <c r="J21" s="559" t="s">
        <v>529</v>
      </c>
      <c r="L21" s="181"/>
      <c r="M21" s="574"/>
      <c r="N21" s="574"/>
      <c r="O21" s="181"/>
      <c r="P21" s="181"/>
      <c r="Q21" s="181"/>
      <c r="R21" s="181"/>
      <c r="S21" s="181"/>
      <c r="T21" s="181"/>
      <c r="U21" s="181"/>
      <c r="V21" s="181"/>
      <c r="W21" s="181"/>
      <c r="X21" s="181"/>
      <c r="Y21" s="181"/>
      <c r="Z21" s="181"/>
      <c r="AA21" s="181"/>
      <c r="AB21" s="181"/>
    </row>
    <row r="22" spans="1:28" ht="18" customHeight="1" x14ac:dyDescent="0.25">
      <c r="A22" t="s">
        <v>355</v>
      </c>
      <c r="B22" s="180" t="s">
        <v>322</v>
      </c>
      <c r="C22" t="s">
        <v>530</v>
      </c>
      <c r="D22" t="s">
        <v>531</v>
      </c>
      <c r="E22" t="s">
        <v>520</v>
      </c>
      <c r="F22" t="s">
        <v>532</v>
      </c>
      <c r="G22" t="s">
        <v>533</v>
      </c>
      <c r="H22" t="s">
        <v>532</v>
      </c>
      <c r="I22" s="66" t="s">
        <v>523</v>
      </c>
      <c r="J22" s="567" t="s">
        <v>534</v>
      </c>
      <c r="L22" s="181"/>
      <c r="M22" s="574"/>
      <c r="N22" s="574"/>
      <c r="O22" s="181"/>
      <c r="P22" s="181"/>
      <c r="Q22" s="181"/>
      <c r="R22" s="181"/>
      <c r="S22" s="181"/>
      <c r="T22" s="181"/>
      <c r="U22" s="181"/>
      <c r="V22" s="181"/>
      <c r="W22" s="181"/>
      <c r="X22" s="181"/>
      <c r="Y22" s="181"/>
      <c r="Z22" s="181"/>
      <c r="AA22" s="181"/>
      <c r="AB22" s="181"/>
    </row>
    <row r="23" spans="1:28" ht="18" customHeight="1" x14ac:dyDescent="0.25">
      <c r="A23" t="s">
        <v>355</v>
      </c>
      <c r="B23" s="180" t="s">
        <v>323</v>
      </c>
      <c r="C23" t="s">
        <v>535</v>
      </c>
      <c r="D23" t="s">
        <v>536</v>
      </c>
      <c r="E23" t="s">
        <v>537</v>
      </c>
      <c r="F23" t="s">
        <v>538</v>
      </c>
      <c r="G23" t="s">
        <v>539</v>
      </c>
      <c r="H23" t="s">
        <v>538</v>
      </c>
      <c r="I23" s="66" t="s">
        <v>540</v>
      </c>
      <c r="J23" s="560" t="s">
        <v>541</v>
      </c>
      <c r="L23" s="181"/>
      <c r="M23" s="574"/>
      <c r="N23" s="574"/>
      <c r="O23" s="181"/>
      <c r="P23" s="181"/>
      <c r="Q23" s="181"/>
      <c r="R23" s="181"/>
      <c r="S23" s="181"/>
      <c r="T23" s="181"/>
      <c r="U23" s="181"/>
      <c r="V23" s="181"/>
      <c r="W23" s="181"/>
      <c r="X23" s="181"/>
      <c r="Y23" s="181"/>
      <c r="Z23" s="181"/>
      <c r="AA23" s="181"/>
      <c r="AB23" s="181"/>
    </row>
    <row r="24" spans="1:28" ht="18" customHeight="1" x14ac:dyDescent="0.25">
      <c r="A24" t="s">
        <v>355</v>
      </c>
      <c r="B24" s="180" t="s">
        <v>324</v>
      </c>
      <c r="C24" t="s">
        <v>542</v>
      </c>
      <c r="D24" t="s">
        <v>543</v>
      </c>
      <c r="E24" t="s">
        <v>537</v>
      </c>
      <c r="F24" t="s">
        <v>544</v>
      </c>
      <c r="G24" t="s">
        <v>545</v>
      </c>
      <c r="H24" t="s">
        <v>544</v>
      </c>
      <c r="I24" s="66" t="s">
        <v>540</v>
      </c>
      <c r="J24" s="560" t="s">
        <v>546</v>
      </c>
      <c r="L24" s="181"/>
      <c r="M24" s="574"/>
      <c r="N24" s="574"/>
      <c r="O24" s="181"/>
      <c r="P24" s="181"/>
      <c r="Q24" s="181"/>
      <c r="R24" s="181"/>
      <c r="S24" s="181"/>
      <c r="T24" s="181"/>
      <c r="U24" s="181"/>
      <c r="V24" s="181"/>
      <c r="W24" s="181"/>
      <c r="X24" s="181"/>
      <c r="Y24" s="181"/>
      <c r="Z24" s="181"/>
      <c r="AA24" s="181"/>
      <c r="AB24" s="181"/>
    </row>
    <row r="25" spans="1:28" ht="18" customHeight="1" x14ac:dyDescent="0.25">
      <c r="A25" t="s">
        <v>355</v>
      </c>
      <c r="B25" s="180" t="s">
        <v>325</v>
      </c>
      <c r="C25" t="s">
        <v>547</v>
      </c>
      <c r="D25" t="s">
        <v>548</v>
      </c>
      <c r="E25" t="s">
        <v>537</v>
      </c>
      <c r="F25" t="s">
        <v>549</v>
      </c>
      <c r="G25" t="s">
        <v>550</v>
      </c>
      <c r="H25" t="s">
        <v>549</v>
      </c>
      <c r="I25" s="66" t="s">
        <v>551</v>
      </c>
      <c r="J25" s="561" t="s">
        <v>552</v>
      </c>
      <c r="L25" s="181"/>
      <c r="M25" s="574"/>
      <c r="N25" s="574"/>
      <c r="O25" s="181"/>
      <c r="P25" s="181"/>
      <c r="Q25" s="181"/>
      <c r="R25" s="181"/>
      <c r="S25" s="181"/>
      <c r="T25" s="181"/>
      <c r="U25" s="181"/>
      <c r="V25" s="181"/>
      <c r="W25" s="181"/>
      <c r="X25" s="181"/>
      <c r="Y25" s="181"/>
      <c r="Z25" s="181"/>
      <c r="AA25" s="181"/>
      <c r="AB25" s="181"/>
    </row>
    <row r="26" spans="1:28" ht="18" customHeight="1" x14ac:dyDescent="0.25">
      <c r="A26" t="s">
        <v>355</v>
      </c>
      <c r="B26" s="180" t="s">
        <v>326</v>
      </c>
      <c r="C26" t="s">
        <v>553</v>
      </c>
      <c r="D26" t="s">
        <v>554</v>
      </c>
      <c r="E26" t="s">
        <v>555</v>
      </c>
      <c r="F26" t="s">
        <v>556</v>
      </c>
      <c r="G26" t="s">
        <v>557</v>
      </c>
      <c r="H26" t="s">
        <v>556</v>
      </c>
      <c r="I26" s="66" t="s">
        <v>558</v>
      </c>
      <c r="J26" s="562" t="s">
        <v>559</v>
      </c>
      <c r="L26" s="181"/>
      <c r="M26" s="574"/>
      <c r="N26" s="574"/>
      <c r="O26" s="181"/>
      <c r="P26" s="181"/>
      <c r="Q26" s="181"/>
      <c r="R26" s="181"/>
      <c r="S26" s="181"/>
      <c r="T26" s="181"/>
      <c r="U26" s="181"/>
      <c r="V26" s="181"/>
      <c r="W26" s="181"/>
      <c r="X26" s="181"/>
      <c r="Y26" s="181"/>
      <c r="Z26" s="181"/>
      <c r="AA26" s="181"/>
      <c r="AB26" s="181"/>
    </row>
    <row r="27" spans="1:28" ht="18" customHeight="1" x14ac:dyDescent="0.25">
      <c r="A27" t="s">
        <v>355</v>
      </c>
      <c r="B27" s="180" t="s">
        <v>327</v>
      </c>
      <c r="C27" s="181"/>
      <c r="E27" t="s">
        <v>555</v>
      </c>
      <c r="F27" t="s">
        <v>560</v>
      </c>
      <c r="G27" t="s">
        <v>561</v>
      </c>
      <c r="H27" t="s">
        <v>560</v>
      </c>
      <c r="I27" s="66" t="s">
        <v>562</v>
      </c>
      <c r="J27" s="562" t="s">
        <v>563</v>
      </c>
      <c r="L27" s="181"/>
      <c r="M27" s="574"/>
      <c r="N27" s="574"/>
      <c r="O27" s="181"/>
      <c r="P27" s="181"/>
      <c r="Q27" s="181"/>
      <c r="R27" s="181"/>
      <c r="S27" s="181"/>
      <c r="T27" s="181"/>
      <c r="U27" s="181"/>
      <c r="V27" s="181"/>
      <c r="W27" s="181"/>
      <c r="X27" s="181"/>
      <c r="Y27" s="181"/>
      <c r="Z27" s="181"/>
      <c r="AA27" s="181"/>
      <c r="AB27" s="181"/>
    </row>
    <row r="28" spans="1:28" ht="18" customHeight="1" x14ac:dyDescent="0.25">
      <c r="B28" s="180"/>
      <c r="C28" s="181"/>
      <c r="E28" t="s">
        <v>555</v>
      </c>
      <c r="F28" t="s">
        <v>564</v>
      </c>
      <c r="G28" t="s">
        <v>565</v>
      </c>
      <c r="H28" t="s">
        <v>564</v>
      </c>
      <c r="I28" s="66" t="s">
        <v>566</v>
      </c>
      <c r="J28" s="568" t="s">
        <v>567</v>
      </c>
      <c r="L28" s="181"/>
      <c r="M28" s="574"/>
      <c r="N28" s="574"/>
      <c r="O28" s="181"/>
      <c r="P28" s="181"/>
      <c r="Q28" s="181"/>
      <c r="R28" s="181"/>
      <c r="S28" s="181"/>
      <c r="T28" s="181"/>
      <c r="U28" s="181"/>
      <c r="V28" s="181"/>
      <c r="W28" s="181"/>
      <c r="X28" s="181"/>
      <c r="Y28" s="181"/>
      <c r="Z28" s="181"/>
    </row>
    <row r="29" spans="1:28" ht="18" customHeight="1" x14ac:dyDescent="0.25">
      <c r="B29" s="180"/>
      <c r="E29" t="s">
        <v>536</v>
      </c>
      <c r="F29" t="s">
        <v>568</v>
      </c>
      <c r="G29" t="s">
        <v>569</v>
      </c>
      <c r="H29" t="s">
        <v>568</v>
      </c>
      <c r="I29" s="66" t="s">
        <v>570</v>
      </c>
      <c r="J29" s="563" t="s">
        <v>571</v>
      </c>
      <c r="L29" s="181"/>
      <c r="M29" s="574"/>
      <c r="N29" s="574"/>
      <c r="O29" s="181"/>
      <c r="P29" s="181"/>
      <c r="Q29" s="181"/>
      <c r="R29" s="181"/>
      <c r="S29" s="181"/>
      <c r="T29" s="181"/>
      <c r="U29" s="181"/>
      <c r="V29" s="181"/>
      <c r="W29" s="181"/>
      <c r="X29" s="181"/>
      <c r="Y29" s="181"/>
      <c r="Z29" s="181"/>
    </row>
    <row r="30" spans="1:28" ht="18" customHeight="1" x14ac:dyDescent="0.25">
      <c r="B30" s="180"/>
      <c r="E30" t="s">
        <v>572</v>
      </c>
      <c r="F30" t="s">
        <v>573</v>
      </c>
      <c r="G30" t="s">
        <v>574</v>
      </c>
      <c r="H30" t="s">
        <v>573</v>
      </c>
      <c r="I30" s="66" t="s">
        <v>540</v>
      </c>
      <c r="J30" s="564" t="s">
        <v>575</v>
      </c>
      <c r="L30" s="181"/>
      <c r="M30" s="574"/>
      <c r="N30" s="574"/>
      <c r="O30" s="181"/>
      <c r="P30" s="181"/>
      <c r="Q30" s="181"/>
      <c r="R30" s="181"/>
      <c r="S30" s="181"/>
      <c r="T30" s="181"/>
      <c r="U30" s="181"/>
      <c r="V30" s="181"/>
      <c r="W30" s="181"/>
      <c r="X30" s="181"/>
      <c r="Y30" s="181"/>
      <c r="Z30" s="181"/>
    </row>
    <row r="31" spans="1:28" ht="18" customHeight="1" x14ac:dyDescent="0.25">
      <c r="B31" s="180"/>
      <c r="E31" t="s">
        <v>548</v>
      </c>
      <c r="F31" t="s">
        <v>576</v>
      </c>
      <c r="G31" t="s">
        <v>577</v>
      </c>
      <c r="H31" t="s">
        <v>576</v>
      </c>
      <c r="I31" s="66" t="s">
        <v>540</v>
      </c>
      <c r="J31" s="565" t="s">
        <v>578</v>
      </c>
      <c r="L31" s="181"/>
      <c r="M31" s="181"/>
      <c r="N31" s="181"/>
      <c r="O31" s="181"/>
      <c r="P31" s="181"/>
      <c r="Q31" s="181"/>
      <c r="R31" s="181"/>
      <c r="S31" s="181"/>
      <c r="T31" s="181"/>
      <c r="U31" s="181"/>
      <c r="V31" s="181"/>
      <c r="W31" s="181"/>
      <c r="X31" s="181"/>
      <c r="Y31" s="181"/>
      <c r="Z31" s="181"/>
    </row>
    <row r="32" spans="1:28" ht="18" customHeight="1" thickBot="1" x14ac:dyDescent="0.3">
      <c r="B32" s="180"/>
      <c r="E32" t="s">
        <v>554</v>
      </c>
      <c r="F32" t="s">
        <v>579</v>
      </c>
      <c r="G32" t="s">
        <v>199</v>
      </c>
      <c r="H32" t="s">
        <v>579</v>
      </c>
      <c r="I32" s="66" t="s">
        <v>580</v>
      </c>
      <c r="J32" s="569" t="s">
        <v>581</v>
      </c>
      <c r="L32" s="181"/>
      <c r="M32" s="181"/>
      <c r="N32" s="181"/>
      <c r="O32" s="181"/>
      <c r="P32" s="181"/>
      <c r="Q32" s="181"/>
      <c r="R32" s="181"/>
      <c r="S32" s="181"/>
      <c r="T32" s="181"/>
      <c r="U32" s="181"/>
      <c r="V32" s="181"/>
      <c r="W32" s="181"/>
      <c r="X32" s="181"/>
      <c r="Y32" s="181"/>
      <c r="Z32" s="181"/>
    </row>
    <row r="33" spans="2:26" x14ac:dyDescent="0.25">
      <c r="B33" s="180"/>
      <c r="D33" s="181"/>
      <c r="E33" s="181"/>
      <c r="F33" s="181"/>
      <c r="G33" s="181"/>
      <c r="H33" s="181"/>
      <c r="I33" s="66"/>
      <c r="J33" s="181"/>
      <c r="K33" s="181"/>
      <c r="L33" s="181"/>
      <c r="M33" s="181"/>
      <c r="N33" s="181"/>
      <c r="O33" s="181"/>
      <c r="P33" s="181"/>
      <c r="Q33" s="181"/>
      <c r="R33" s="181"/>
      <c r="S33" s="181"/>
      <c r="T33" s="181"/>
      <c r="U33" s="181"/>
      <c r="V33" s="181"/>
      <c r="W33" s="181"/>
      <c r="X33" s="181"/>
      <c r="Y33" s="181"/>
      <c r="Z33" s="181"/>
    </row>
    <row r="34" spans="2:26" x14ac:dyDescent="0.25">
      <c r="B34" s="180"/>
      <c r="D34" s="181"/>
      <c r="E34" s="181"/>
      <c r="F34" s="181"/>
      <c r="G34" s="181"/>
      <c r="H34" s="181"/>
      <c r="I34" s="181"/>
      <c r="J34" s="181"/>
      <c r="K34" s="181"/>
      <c r="L34" s="181"/>
      <c r="M34" s="181"/>
      <c r="N34" s="181"/>
      <c r="O34" s="181"/>
      <c r="P34" s="181"/>
      <c r="Q34" s="181"/>
      <c r="R34" s="181"/>
      <c r="S34" s="181"/>
      <c r="T34" s="181"/>
      <c r="U34" s="181"/>
      <c r="V34" s="181"/>
      <c r="W34" s="181"/>
      <c r="X34" s="181"/>
      <c r="Y34" s="181"/>
      <c r="Z34" s="181"/>
    </row>
    <row r="35" spans="2:26" x14ac:dyDescent="0.25">
      <c r="D35" s="181"/>
      <c r="E35" s="181"/>
      <c r="F35" s="181"/>
      <c r="G35" s="181"/>
      <c r="H35" s="181"/>
      <c r="I35" s="181"/>
      <c r="J35" s="181"/>
      <c r="K35" s="181"/>
      <c r="L35" s="181"/>
      <c r="M35" s="181"/>
      <c r="N35" s="181"/>
      <c r="O35" s="181"/>
      <c r="P35" s="181"/>
      <c r="Q35" s="181"/>
      <c r="R35" s="181"/>
      <c r="S35" s="181"/>
      <c r="T35" s="181"/>
      <c r="U35" s="181"/>
      <c r="V35" s="181"/>
      <c r="W35" s="181"/>
      <c r="X35" s="181"/>
      <c r="Y35" s="181"/>
      <c r="Z35" s="181"/>
    </row>
    <row r="36" spans="2:26" x14ac:dyDescent="0.25">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row>
    <row r="37" spans="2:26" x14ac:dyDescent="0.25">
      <c r="C37" s="181"/>
      <c r="D37" s="181"/>
      <c r="E37" s="181"/>
      <c r="F37" s="181"/>
      <c r="G37" s="181"/>
      <c r="H37" s="181"/>
      <c r="I37" s="181"/>
      <c r="J37" s="181"/>
      <c r="K37" s="181"/>
      <c r="L37" s="181"/>
      <c r="M37" s="181"/>
      <c r="N37" s="181"/>
      <c r="O37" s="181"/>
      <c r="P37" s="181"/>
      <c r="Q37" s="181"/>
      <c r="R37" s="181"/>
      <c r="S37" s="181"/>
      <c r="T37" s="181"/>
      <c r="U37" s="181"/>
      <c r="V37" s="181"/>
      <c r="W37" s="181"/>
      <c r="X37" s="181"/>
      <c r="Y37" s="181"/>
      <c r="Z37" s="181"/>
    </row>
    <row r="38" spans="2:26" x14ac:dyDescent="0.25">
      <c r="E38" s="180" t="s">
        <v>187</v>
      </c>
      <c r="F38" s="545" t="s">
        <v>187</v>
      </c>
    </row>
    <row r="39" spans="2:26" x14ac:dyDescent="0.25">
      <c r="E39" s="180" t="s">
        <v>303</v>
      </c>
      <c r="F39" s="545">
        <v>156</v>
      </c>
    </row>
    <row r="40" spans="2:26" x14ac:dyDescent="0.25">
      <c r="E40" s="180" t="s">
        <v>304</v>
      </c>
      <c r="F40" s="545" t="s">
        <v>582</v>
      </c>
    </row>
    <row r="41" spans="2:26" x14ac:dyDescent="0.25">
      <c r="E41" s="180" t="s">
        <v>305</v>
      </c>
      <c r="F41" s="545">
        <v>144</v>
      </c>
    </row>
    <row r="42" spans="2:26" x14ac:dyDescent="0.25">
      <c r="E42" s="180" t="s">
        <v>306</v>
      </c>
      <c r="F42" s="545">
        <v>155</v>
      </c>
    </row>
    <row r="43" spans="2:26" x14ac:dyDescent="0.25">
      <c r="E43" s="180" t="s">
        <v>307</v>
      </c>
      <c r="F43" s="545">
        <v>153</v>
      </c>
    </row>
    <row r="44" spans="2:26" x14ac:dyDescent="0.25">
      <c r="E44" s="180" t="s">
        <v>308</v>
      </c>
      <c r="F44" s="545">
        <v>139</v>
      </c>
    </row>
    <row r="45" spans="2:26" x14ac:dyDescent="0.25">
      <c r="E45" s="180" t="s">
        <v>309</v>
      </c>
      <c r="F45" s="545" t="s">
        <v>583</v>
      </c>
    </row>
    <row r="46" spans="2:26" x14ac:dyDescent="0.25">
      <c r="E46" s="180" t="s">
        <v>310</v>
      </c>
      <c r="F46" s="545">
        <v>154</v>
      </c>
    </row>
    <row r="47" spans="2:26" x14ac:dyDescent="0.25">
      <c r="E47" s="180" t="s">
        <v>311</v>
      </c>
      <c r="F47" s="545">
        <v>157</v>
      </c>
    </row>
    <row r="48" spans="2:26" x14ac:dyDescent="0.25">
      <c r="E48" s="180" t="s">
        <v>312</v>
      </c>
      <c r="F48" s="545">
        <v>140</v>
      </c>
    </row>
    <row r="49" spans="1:19" x14ac:dyDescent="0.25">
      <c r="E49" s="180" t="s">
        <v>313</v>
      </c>
      <c r="F49" s="545">
        <v>158</v>
      </c>
    </row>
    <row r="50" spans="1:19" x14ac:dyDescent="0.25">
      <c r="E50" s="180" t="s">
        <v>314</v>
      </c>
      <c r="F50" s="545">
        <v>147</v>
      </c>
    </row>
    <row r="51" spans="1:19" x14ac:dyDescent="0.25">
      <c r="E51" s="180" t="s">
        <v>315</v>
      </c>
      <c r="F51" s="545">
        <v>145</v>
      </c>
    </row>
    <row r="52" spans="1:19" x14ac:dyDescent="0.25">
      <c r="E52" s="180" t="s">
        <v>316</v>
      </c>
      <c r="F52" s="545" t="s">
        <v>316</v>
      </c>
    </row>
    <row r="53" spans="1:19" x14ac:dyDescent="0.25">
      <c r="E53" s="180" t="s">
        <v>317</v>
      </c>
      <c r="F53" s="545">
        <v>149</v>
      </c>
    </row>
    <row r="54" spans="1:19" x14ac:dyDescent="0.25">
      <c r="E54" s="180" t="s">
        <v>318</v>
      </c>
      <c r="F54" s="545">
        <v>161</v>
      </c>
    </row>
    <row r="55" spans="1:19" x14ac:dyDescent="0.25">
      <c r="E55" s="180" t="s">
        <v>319</v>
      </c>
      <c r="F55" s="545" t="s">
        <v>319</v>
      </c>
    </row>
    <row r="56" spans="1:19" x14ac:dyDescent="0.25">
      <c r="E56" s="180" t="s">
        <v>320</v>
      </c>
      <c r="F56" s="545">
        <v>150</v>
      </c>
    </row>
    <row r="57" spans="1:19" x14ac:dyDescent="0.25">
      <c r="E57" s="180" t="s">
        <v>321</v>
      </c>
      <c r="F57" s="545">
        <v>146</v>
      </c>
    </row>
    <row r="58" spans="1:19" x14ac:dyDescent="0.25">
      <c r="E58" s="180" t="s">
        <v>322</v>
      </c>
      <c r="F58" s="545">
        <v>160</v>
      </c>
    </row>
    <row r="59" spans="1:19" x14ac:dyDescent="0.25">
      <c r="E59" s="180" t="s">
        <v>323</v>
      </c>
      <c r="F59" s="545">
        <v>142</v>
      </c>
    </row>
    <row r="60" spans="1:19" x14ac:dyDescent="0.25">
      <c r="E60" s="180" t="s">
        <v>324</v>
      </c>
      <c r="F60" s="545">
        <v>159</v>
      </c>
    </row>
    <row r="61" spans="1:19" x14ac:dyDescent="0.25">
      <c r="E61" s="180" t="s">
        <v>325</v>
      </c>
      <c r="F61" s="545">
        <v>148</v>
      </c>
    </row>
    <row r="62" spans="1:19" x14ac:dyDescent="0.25">
      <c r="A62" s="183"/>
      <c r="B62" s="183"/>
      <c r="C62" s="183"/>
      <c r="D62" s="183"/>
      <c r="E62" s="180" t="s">
        <v>326</v>
      </c>
      <c r="F62" s="545">
        <v>138</v>
      </c>
      <c r="G62" s="183"/>
      <c r="H62" s="183"/>
      <c r="I62" s="183"/>
      <c r="J62" s="183"/>
      <c r="K62" s="183"/>
      <c r="L62" s="183"/>
      <c r="M62" s="183"/>
      <c r="N62" s="183"/>
      <c r="O62" s="183"/>
      <c r="P62" s="183"/>
      <c r="Q62" s="183"/>
      <c r="R62" s="180"/>
      <c r="S62" s="182"/>
    </row>
    <row r="63" spans="1:19" x14ac:dyDescent="0.25">
      <c r="A63" s="481"/>
      <c r="B63" s="481"/>
      <c r="C63" s="481"/>
      <c r="D63" s="481"/>
      <c r="E63" s="180" t="s">
        <v>327</v>
      </c>
      <c r="F63" s="545">
        <v>143</v>
      </c>
      <c r="G63" s="481"/>
      <c r="H63" s="481"/>
      <c r="I63" s="181"/>
      <c r="J63" s="181"/>
      <c r="K63" s="181"/>
      <c r="L63" s="181"/>
      <c r="M63" s="181"/>
      <c r="N63" s="181"/>
      <c r="O63" s="181"/>
      <c r="P63" s="181"/>
      <c r="Q63" s="181"/>
      <c r="R63" s="181"/>
    </row>
  </sheetData>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DFADD-5941-452F-A0AF-EA48D2D6D559}">
  <dimension ref="A1:U221"/>
  <sheetViews>
    <sheetView topLeftCell="B1" zoomScale="97" zoomScaleNormal="70" workbookViewId="0">
      <selection activeCell="F189" sqref="F189:F201"/>
    </sheetView>
  </sheetViews>
  <sheetFormatPr defaultRowHeight="13.2" x14ac:dyDescent="0.25"/>
  <cols>
    <col min="1" max="1" width="22.6640625" customWidth="1"/>
    <col min="2" max="19" width="20.44140625" customWidth="1"/>
    <col min="20" max="20" width="19.44140625" customWidth="1"/>
    <col min="21" max="21" width="18.88671875" customWidth="1"/>
  </cols>
  <sheetData>
    <row r="1" spans="1:21" x14ac:dyDescent="0.25">
      <c r="A1" s="183" t="s">
        <v>303</v>
      </c>
      <c r="B1" s="183" t="s">
        <v>305</v>
      </c>
      <c r="C1" s="183" t="s">
        <v>306</v>
      </c>
      <c r="D1" s="183" t="s">
        <v>307</v>
      </c>
      <c r="E1" s="183" t="s">
        <v>308</v>
      </c>
      <c r="F1" s="183" t="s">
        <v>310</v>
      </c>
      <c r="G1" s="183" t="s">
        <v>311</v>
      </c>
      <c r="H1" s="183" t="s">
        <v>312</v>
      </c>
      <c r="I1" s="183" t="s">
        <v>313</v>
      </c>
      <c r="J1" s="183" t="s">
        <v>314</v>
      </c>
      <c r="K1" s="183" t="s">
        <v>315</v>
      </c>
      <c r="L1" s="183" t="s">
        <v>317</v>
      </c>
      <c r="M1" s="183" t="s">
        <v>318</v>
      </c>
      <c r="N1" s="183" t="s">
        <v>320</v>
      </c>
      <c r="O1" s="183" t="s">
        <v>321</v>
      </c>
      <c r="P1" s="183" t="s">
        <v>322</v>
      </c>
      <c r="Q1" s="183" t="s">
        <v>323</v>
      </c>
      <c r="R1" s="183" t="s">
        <v>324</v>
      </c>
      <c r="S1" s="183" t="s">
        <v>325</v>
      </c>
      <c r="T1" s="183" t="s">
        <v>326</v>
      </c>
      <c r="U1" s="183" t="s">
        <v>327</v>
      </c>
    </row>
    <row r="2" spans="1:21" x14ac:dyDescent="0.25">
      <c r="A2" t="s">
        <v>584</v>
      </c>
      <c r="B2" t="s">
        <v>585</v>
      </c>
      <c r="C2" t="s">
        <v>586</v>
      </c>
      <c r="D2" t="s">
        <v>587</v>
      </c>
      <c r="E2" t="s">
        <v>588</v>
      </c>
      <c r="F2" t="s">
        <v>589</v>
      </c>
      <c r="G2" t="s">
        <v>590</v>
      </c>
      <c r="H2" t="s">
        <v>591</v>
      </c>
      <c r="I2" t="s">
        <v>592</v>
      </c>
      <c r="J2" t="s">
        <v>593</v>
      </c>
      <c r="K2" t="s">
        <v>594</v>
      </c>
      <c r="L2" t="s">
        <v>595</v>
      </c>
      <c r="M2" t="s">
        <v>596</v>
      </c>
      <c r="N2" t="s">
        <v>597</v>
      </c>
      <c r="O2" t="s">
        <v>598</v>
      </c>
      <c r="P2" t="s">
        <v>599</v>
      </c>
      <c r="Q2" t="s">
        <v>600</v>
      </c>
      <c r="R2" t="s">
        <v>601</v>
      </c>
      <c r="S2" t="s">
        <v>602</v>
      </c>
      <c r="T2" t="s">
        <v>603</v>
      </c>
      <c r="U2" t="s">
        <v>604</v>
      </c>
    </row>
    <row r="3" spans="1:21" x14ac:dyDescent="0.25">
      <c r="A3" t="s">
        <v>605</v>
      </c>
      <c r="B3" t="s">
        <v>606</v>
      </c>
      <c r="C3" t="s">
        <v>607</v>
      </c>
      <c r="D3" t="s">
        <v>608</v>
      </c>
      <c r="E3" t="s">
        <v>609</v>
      </c>
      <c r="F3" t="s">
        <v>610</v>
      </c>
      <c r="G3" t="s">
        <v>611</v>
      </c>
      <c r="H3" t="s">
        <v>612</v>
      </c>
      <c r="I3" t="s">
        <v>613</v>
      </c>
      <c r="J3" t="s">
        <v>614</v>
      </c>
      <c r="K3" t="s">
        <v>615</v>
      </c>
      <c r="L3" t="s">
        <v>616</v>
      </c>
      <c r="M3" t="s">
        <v>617</v>
      </c>
      <c r="N3" t="s">
        <v>618</v>
      </c>
      <c r="O3" t="s">
        <v>619</v>
      </c>
      <c r="P3" t="s">
        <v>620</v>
      </c>
      <c r="Q3" t="s">
        <v>621</v>
      </c>
      <c r="R3" t="s">
        <v>622</v>
      </c>
      <c r="S3" t="s">
        <v>623</v>
      </c>
      <c r="T3" t="s">
        <v>624</v>
      </c>
      <c r="U3" t="s">
        <v>625</v>
      </c>
    </row>
    <row r="4" spans="1:21" x14ac:dyDescent="0.25">
      <c r="A4" t="s">
        <v>626</v>
      </c>
      <c r="B4" t="s">
        <v>627</v>
      </c>
      <c r="C4" t="s">
        <v>628</v>
      </c>
      <c r="D4" t="s">
        <v>629</v>
      </c>
      <c r="E4" t="s">
        <v>630</v>
      </c>
      <c r="F4" t="s">
        <v>631</v>
      </c>
      <c r="G4" t="s">
        <v>632</v>
      </c>
      <c r="H4" t="s">
        <v>633</v>
      </c>
      <c r="I4" t="s">
        <v>634</v>
      </c>
      <c r="J4" t="s">
        <v>635</v>
      </c>
      <c r="K4" t="s">
        <v>636</v>
      </c>
      <c r="L4" t="s">
        <v>637</v>
      </c>
      <c r="M4" t="s">
        <v>638</v>
      </c>
      <c r="N4" t="s">
        <v>639</v>
      </c>
      <c r="O4" t="s">
        <v>640</v>
      </c>
      <c r="P4" t="s">
        <v>641</v>
      </c>
      <c r="Q4" t="s">
        <v>642</v>
      </c>
      <c r="R4" t="s">
        <v>643</v>
      </c>
      <c r="S4" t="s">
        <v>644</v>
      </c>
      <c r="T4" t="s">
        <v>645</v>
      </c>
      <c r="U4" t="s">
        <v>646</v>
      </c>
    </row>
    <row r="5" spans="1:21" x14ac:dyDescent="0.25">
      <c r="A5" t="s">
        <v>647</v>
      </c>
      <c r="B5" t="s">
        <v>648</v>
      </c>
      <c r="C5" t="s">
        <v>649</v>
      </c>
      <c r="D5" t="s">
        <v>650</v>
      </c>
      <c r="E5" t="s">
        <v>651</v>
      </c>
      <c r="F5" t="s">
        <v>652</v>
      </c>
      <c r="G5" t="s">
        <v>653</v>
      </c>
      <c r="H5" t="s">
        <v>654</v>
      </c>
      <c r="I5" t="s">
        <v>655</v>
      </c>
      <c r="J5" t="s">
        <v>656</v>
      </c>
      <c r="K5" t="s">
        <v>657</v>
      </c>
      <c r="L5" t="s">
        <v>658</v>
      </c>
      <c r="M5" t="s">
        <v>659</v>
      </c>
      <c r="N5" t="s">
        <v>660</v>
      </c>
      <c r="O5" t="s">
        <v>661</v>
      </c>
      <c r="P5" t="s">
        <v>662</v>
      </c>
      <c r="Q5" t="s">
        <v>663</v>
      </c>
      <c r="R5" t="s">
        <v>664</v>
      </c>
      <c r="S5" t="s">
        <v>665</v>
      </c>
      <c r="T5" t="s">
        <v>666</v>
      </c>
      <c r="U5" t="s">
        <v>667</v>
      </c>
    </row>
    <row r="6" spans="1:21" x14ac:dyDescent="0.25">
      <c r="A6" t="s">
        <v>668</v>
      </c>
      <c r="B6" t="s">
        <v>669</v>
      </c>
      <c r="C6" t="s">
        <v>670</v>
      </c>
      <c r="D6" t="s">
        <v>671</v>
      </c>
      <c r="E6" t="s">
        <v>672</v>
      </c>
      <c r="F6" t="s">
        <v>673</v>
      </c>
      <c r="G6" t="s">
        <v>674</v>
      </c>
      <c r="H6" t="s">
        <v>675</v>
      </c>
      <c r="I6" t="s">
        <v>676</v>
      </c>
      <c r="J6" t="s">
        <v>677</v>
      </c>
      <c r="K6" t="s">
        <v>678</v>
      </c>
      <c r="L6" t="s">
        <v>679</v>
      </c>
      <c r="M6" t="s">
        <v>680</v>
      </c>
      <c r="N6" t="s">
        <v>681</v>
      </c>
      <c r="O6" t="s">
        <v>682</v>
      </c>
      <c r="P6" t="s">
        <v>683</v>
      </c>
      <c r="Q6" t="s">
        <v>684</v>
      </c>
      <c r="R6" t="s">
        <v>685</v>
      </c>
      <c r="S6" t="s">
        <v>686</v>
      </c>
      <c r="T6" t="s">
        <v>687</v>
      </c>
      <c r="U6" t="s">
        <v>688</v>
      </c>
    </row>
    <row r="7" spans="1:21" x14ac:dyDescent="0.25">
      <c r="A7" t="s">
        <v>689</v>
      </c>
      <c r="B7" t="s">
        <v>690</v>
      </c>
      <c r="C7" t="s">
        <v>691</v>
      </c>
      <c r="D7" t="s">
        <v>692</v>
      </c>
      <c r="E7" t="s">
        <v>693</v>
      </c>
      <c r="F7" t="s">
        <v>694</v>
      </c>
      <c r="G7" t="s">
        <v>695</v>
      </c>
      <c r="H7" t="s">
        <v>696</v>
      </c>
      <c r="I7" t="s">
        <v>697</v>
      </c>
      <c r="J7" t="s">
        <v>698</v>
      </c>
      <c r="K7" t="s">
        <v>699</v>
      </c>
      <c r="L7" t="s">
        <v>700</v>
      </c>
      <c r="M7" t="s">
        <v>701</v>
      </c>
      <c r="N7" t="s">
        <v>702</v>
      </c>
      <c r="O7" t="s">
        <v>703</v>
      </c>
      <c r="P7" t="s">
        <v>704</v>
      </c>
      <c r="Q7" t="s">
        <v>705</v>
      </c>
      <c r="R7" t="s">
        <v>706</v>
      </c>
      <c r="S7" t="s">
        <v>707</v>
      </c>
      <c r="T7" t="s">
        <v>708</v>
      </c>
      <c r="U7" t="s">
        <v>709</v>
      </c>
    </row>
    <row r="8" spans="1:21" x14ac:dyDescent="0.25">
      <c r="A8" t="s">
        <v>710</v>
      </c>
      <c r="B8" t="s">
        <v>711</v>
      </c>
      <c r="C8" t="s">
        <v>712</v>
      </c>
      <c r="D8" t="s">
        <v>713</v>
      </c>
      <c r="E8" t="s">
        <v>714</v>
      </c>
      <c r="F8" t="s">
        <v>715</v>
      </c>
      <c r="G8" t="s">
        <v>716</v>
      </c>
      <c r="H8" t="s">
        <v>717</v>
      </c>
      <c r="I8" t="s">
        <v>718</v>
      </c>
      <c r="J8" t="s">
        <v>719</v>
      </c>
      <c r="K8" t="s">
        <v>720</v>
      </c>
      <c r="L8" t="s">
        <v>721</v>
      </c>
      <c r="M8" t="s">
        <v>722</v>
      </c>
      <c r="N8" t="s">
        <v>723</v>
      </c>
      <c r="O8" t="s">
        <v>724</v>
      </c>
      <c r="P8" t="s">
        <v>725</v>
      </c>
      <c r="Q8" t="s">
        <v>726</v>
      </c>
      <c r="R8" t="s">
        <v>727</v>
      </c>
      <c r="S8" t="s">
        <v>728</v>
      </c>
      <c r="T8" t="s">
        <v>729</v>
      </c>
      <c r="U8" t="s">
        <v>730</v>
      </c>
    </row>
    <row r="9" spans="1:21" x14ac:dyDescent="0.25">
      <c r="A9" t="s">
        <v>731</v>
      </c>
      <c r="B9" t="s">
        <v>732</v>
      </c>
      <c r="C9" t="s">
        <v>733</v>
      </c>
      <c r="D9" t="s">
        <v>734</v>
      </c>
      <c r="E9" t="s">
        <v>735</v>
      </c>
      <c r="F9" t="s">
        <v>736</v>
      </c>
      <c r="G9" t="s">
        <v>737</v>
      </c>
      <c r="H9" t="s">
        <v>738</v>
      </c>
      <c r="I9" t="s">
        <v>739</v>
      </c>
      <c r="J9" t="s">
        <v>740</v>
      </c>
      <c r="K9" t="s">
        <v>741</v>
      </c>
      <c r="L9" t="s">
        <v>742</v>
      </c>
      <c r="M9" t="s">
        <v>743</v>
      </c>
      <c r="N9" t="s">
        <v>744</v>
      </c>
      <c r="O9" t="s">
        <v>745</v>
      </c>
      <c r="P9" t="s">
        <v>746</v>
      </c>
      <c r="Q9" t="s">
        <v>747</v>
      </c>
      <c r="R9" t="s">
        <v>748</v>
      </c>
      <c r="S9" t="s">
        <v>749</v>
      </c>
      <c r="T9" t="s">
        <v>750</v>
      </c>
      <c r="U9" t="s">
        <v>751</v>
      </c>
    </row>
    <row r="10" spans="1:21" x14ac:dyDescent="0.25">
      <c r="A10" t="s">
        <v>752</v>
      </c>
      <c r="B10" t="s">
        <v>753</v>
      </c>
      <c r="C10" t="s">
        <v>754</v>
      </c>
      <c r="D10" t="s">
        <v>755</v>
      </c>
      <c r="E10" t="s">
        <v>756</v>
      </c>
      <c r="F10" t="s">
        <v>757</v>
      </c>
      <c r="G10" t="s">
        <v>758</v>
      </c>
      <c r="H10" t="s">
        <v>759</v>
      </c>
      <c r="I10" t="s">
        <v>760</v>
      </c>
      <c r="J10" t="s">
        <v>761</v>
      </c>
      <c r="K10" t="s">
        <v>762</v>
      </c>
      <c r="L10" t="s">
        <v>763</v>
      </c>
      <c r="M10" t="s">
        <v>764</v>
      </c>
      <c r="N10" t="s">
        <v>765</v>
      </c>
      <c r="O10" t="s">
        <v>766</v>
      </c>
      <c r="P10" t="s">
        <v>767</v>
      </c>
      <c r="Q10" t="s">
        <v>768</v>
      </c>
      <c r="R10" t="s">
        <v>769</v>
      </c>
      <c r="S10" t="s">
        <v>770</v>
      </c>
      <c r="T10" t="s">
        <v>771</v>
      </c>
      <c r="U10" t="s">
        <v>772</v>
      </c>
    </row>
    <row r="11" spans="1:21" x14ac:dyDescent="0.25">
      <c r="A11" t="s">
        <v>773</v>
      </c>
      <c r="B11" t="s">
        <v>774</v>
      </c>
      <c r="C11" t="s">
        <v>775</v>
      </c>
      <c r="D11" t="s">
        <v>776</v>
      </c>
      <c r="E11" t="s">
        <v>777</v>
      </c>
      <c r="F11" t="s">
        <v>778</v>
      </c>
      <c r="G11" t="s">
        <v>779</v>
      </c>
      <c r="H11" s="181"/>
      <c r="I11" t="s">
        <v>780</v>
      </c>
      <c r="J11" t="s">
        <v>781</v>
      </c>
      <c r="K11" t="s">
        <v>782</v>
      </c>
      <c r="L11" t="s">
        <v>783</v>
      </c>
      <c r="M11" t="s">
        <v>784</v>
      </c>
      <c r="N11" t="s">
        <v>785</v>
      </c>
      <c r="O11" t="s">
        <v>786</v>
      </c>
      <c r="P11" t="s">
        <v>787</v>
      </c>
      <c r="Q11" t="s">
        <v>788</v>
      </c>
      <c r="R11" t="s">
        <v>789</v>
      </c>
      <c r="S11" t="s">
        <v>790</v>
      </c>
      <c r="T11" t="s">
        <v>791</v>
      </c>
      <c r="U11" t="s">
        <v>792</v>
      </c>
    </row>
    <row r="12" spans="1:21" x14ac:dyDescent="0.25">
      <c r="A12" t="s">
        <v>793</v>
      </c>
      <c r="B12" t="s">
        <v>794</v>
      </c>
      <c r="C12" t="s">
        <v>795</v>
      </c>
      <c r="D12" t="s">
        <v>796</v>
      </c>
      <c r="E12" t="s">
        <v>797</v>
      </c>
      <c r="F12" t="s">
        <v>798</v>
      </c>
      <c r="G12" t="s">
        <v>799</v>
      </c>
      <c r="I12" t="s">
        <v>800</v>
      </c>
      <c r="J12" t="s">
        <v>801</v>
      </c>
      <c r="K12" t="s">
        <v>802</v>
      </c>
      <c r="L12" t="s">
        <v>803</v>
      </c>
      <c r="M12" t="s">
        <v>804</v>
      </c>
      <c r="N12" t="s">
        <v>805</v>
      </c>
      <c r="O12" t="s">
        <v>806</v>
      </c>
      <c r="P12" t="s">
        <v>807</v>
      </c>
      <c r="Q12" t="s">
        <v>808</v>
      </c>
      <c r="R12" t="s">
        <v>809</v>
      </c>
      <c r="S12" t="s">
        <v>810</v>
      </c>
      <c r="T12" t="s">
        <v>811</v>
      </c>
      <c r="U12" t="s">
        <v>812</v>
      </c>
    </row>
    <row r="13" spans="1:21" x14ac:dyDescent="0.25">
      <c r="A13" t="s">
        <v>813</v>
      </c>
      <c r="B13" t="s">
        <v>814</v>
      </c>
      <c r="C13" t="s">
        <v>815</v>
      </c>
      <c r="D13" t="s">
        <v>816</v>
      </c>
      <c r="E13" t="s">
        <v>817</v>
      </c>
      <c r="F13" t="s">
        <v>818</v>
      </c>
      <c r="G13" t="s">
        <v>819</v>
      </c>
      <c r="I13" t="s">
        <v>820</v>
      </c>
      <c r="J13" t="s">
        <v>821</v>
      </c>
      <c r="K13" t="s">
        <v>822</v>
      </c>
      <c r="L13" t="s">
        <v>823</v>
      </c>
      <c r="M13" t="s">
        <v>824</v>
      </c>
      <c r="N13" t="s">
        <v>825</v>
      </c>
      <c r="O13" t="s">
        <v>826</v>
      </c>
      <c r="P13" t="s">
        <v>827</v>
      </c>
      <c r="Q13" t="s">
        <v>828</v>
      </c>
      <c r="R13" t="s">
        <v>829</v>
      </c>
      <c r="S13" t="s">
        <v>830</v>
      </c>
      <c r="T13" t="s">
        <v>831</v>
      </c>
      <c r="U13" t="s">
        <v>832</v>
      </c>
    </row>
    <row r="14" spans="1:21" x14ac:dyDescent="0.25">
      <c r="A14" t="s">
        <v>833</v>
      </c>
      <c r="B14" t="s">
        <v>834</v>
      </c>
      <c r="C14" t="s">
        <v>835</v>
      </c>
      <c r="D14" t="s">
        <v>836</v>
      </c>
      <c r="E14" t="s">
        <v>837</v>
      </c>
      <c r="F14" t="s">
        <v>838</v>
      </c>
      <c r="G14" t="s">
        <v>839</v>
      </c>
      <c r="I14" t="s">
        <v>840</v>
      </c>
      <c r="J14" t="s">
        <v>841</v>
      </c>
      <c r="K14" t="s">
        <v>842</v>
      </c>
      <c r="L14" t="s">
        <v>843</v>
      </c>
      <c r="M14" t="s">
        <v>844</v>
      </c>
      <c r="N14" t="s">
        <v>845</v>
      </c>
      <c r="O14" t="s">
        <v>846</v>
      </c>
      <c r="P14" t="s">
        <v>847</v>
      </c>
      <c r="Q14" t="s">
        <v>848</v>
      </c>
      <c r="R14" t="s">
        <v>849</v>
      </c>
      <c r="S14" t="s">
        <v>850</v>
      </c>
      <c r="T14" t="s">
        <v>851</v>
      </c>
      <c r="U14" t="s">
        <v>852</v>
      </c>
    </row>
    <row r="15" spans="1:21" x14ac:dyDescent="0.25">
      <c r="A15" t="s">
        <v>853</v>
      </c>
      <c r="B15" t="s">
        <v>854</v>
      </c>
      <c r="C15" t="s">
        <v>855</v>
      </c>
      <c r="D15" t="s">
        <v>856</v>
      </c>
      <c r="E15" t="s">
        <v>857</v>
      </c>
      <c r="F15" t="s">
        <v>858</v>
      </c>
      <c r="G15" t="s">
        <v>859</v>
      </c>
      <c r="I15" t="s">
        <v>860</v>
      </c>
      <c r="J15" t="s">
        <v>861</v>
      </c>
      <c r="K15" t="s">
        <v>862</v>
      </c>
      <c r="L15" t="s">
        <v>863</v>
      </c>
      <c r="M15" t="s">
        <v>864</v>
      </c>
      <c r="N15" t="s">
        <v>865</v>
      </c>
      <c r="O15" t="s">
        <v>866</v>
      </c>
      <c r="P15" t="s">
        <v>867</v>
      </c>
      <c r="Q15" t="s">
        <v>868</v>
      </c>
      <c r="R15" t="s">
        <v>869</v>
      </c>
      <c r="S15" t="s">
        <v>870</v>
      </c>
      <c r="T15" t="s">
        <v>871</v>
      </c>
      <c r="U15" t="s">
        <v>872</v>
      </c>
    </row>
    <row r="16" spans="1:21" x14ac:dyDescent="0.25">
      <c r="A16" t="s">
        <v>873</v>
      </c>
      <c r="B16" t="s">
        <v>874</v>
      </c>
      <c r="C16" t="s">
        <v>875</v>
      </c>
      <c r="D16" t="s">
        <v>876</v>
      </c>
      <c r="E16" t="s">
        <v>877</v>
      </c>
      <c r="F16" t="s">
        <v>878</v>
      </c>
      <c r="G16" t="s">
        <v>879</v>
      </c>
      <c r="I16" t="s">
        <v>880</v>
      </c>
      <c r="J16" t="s">
        <v>881</v>
      </c>
      <c r="K16" t="s">
        <v>882</v>
      </c>
      <c r="L16" t="s">
        <v>883</v>
      </c>
      <c r="M16" t="s">
        <v>884</v>
      </c>
      <c r="N16" t="s">
        <v>885</v>
      </c>
      <c r="O16" t="s">
        <v>886</v>
      </c>
      <c r="P16" t="s">
        <v>887</v>
      </c>
      <c r="Q16" t="s">
        <v>888</v>
      </c>
      <c r="R16" t="s">
        <v>889</v>
      </c>
      <c r="S16" t="s">
        <v>890</v>
      </c>
      <c r="T16" t="s">
        <v>891</v>
      </c>
      <c r="U16" t="s">
        <v>892</v>
      </c>
    </row>
    <row r="17" spans="1:21" x14ac:dyDescent="0.25">
      <c r="A17" t="s">
        <v>893</v>
      </c>
      <c r="B17" t="s">
        <v>894</v>
      </c>
      <c r="C17" t="s">
        <v>895</v>
      </c>
      <c r="D17" t="s">
        <v>896</v>
      </c>
      <c r="E17" t="s">
        <v>897</v>
      </c>
      <c r="F17" t="s">
        <v>898</v>
      </c>
      <c r="G17" t="s">
        <v>899</v>
      </c>
      <c r="I17" t="s">
        <v>900</v>
      </c>
      <c r="J17" t="s">
        <v>901</v>
      </c>
      <c r="K17" t="s">
        <v>902</v>
      </c>
      <c r="L17" t="s">
        <v>903</v>
      </c>
      <c r="M17" t="s">
        <v>904</v>
      </c>
      <c r="N17" t="s">
        <v>905</v>
      </c>
      <c r="O17" t="s">
        <v>906</v>
      </c>
      <c r="P17" t="s">
        <v>907</v>
      </c>
      <c r="Q17" t="s">
        <v>908</v>
      </c>
      <c r="R17" t="s">
        <v>909</v>
      </c>
      <c r="S17" t="s">
        <v>910</v>
      </c>
      <c r="T17" t="s">
        <v>911</v>
      </c>
      <c r="U17" t="s">
        <v>912</v>
      </c>
    </row>
    <row r="18" spans="1:21" x14ac:dyDescent="0.25">
      <c r="A18" t="s">
        <v>913</v>
      </c>
      <c r="B18" t="s">
        <v>914</v>
      </c>
      <c r="C18" t="s">
        <v>915</v>
      </c>
      <c r="D18" t="s">
        <v>916</v>
      </c>
      <c r="E18" t="s">
        <v>917</v>
      </c>
      <c r="F18" t="s">
        <v>918</v>
      </c>
      <c r="G18" t="s">
        <v>919</v>
      </c>
      <c r="I18" t="s">
        <v>920</v>
      </c>
      <c r="J18" t="s">
        <v>921</v>
      </c>
      <c r="K18" t="s">
        <v>922</v>
      </c>
      <c r="L18" t="s">
        <v>923</v>
      </c>
      <c r="M18" t="s">
        <v>924</v>
      </c>
      <c r="N18" t="s">
        <v>925</v>
      </c>
      <c r="O18" t="s">
        <v>926</v>
      </c>
      <c r="P18" t="s">
        <v>927</v>
      </c>
      <c r="Q18" t="s">
        <v>928</v>
      </c>
      <c r="R18" t="s">
        <v>929</v>
      </c>
      <c r="S18" t="s">
        <v>930</v>
      </c>
      <c r="T18" t="s">
        <v>931</v>
      </c>
      <c r="U18" t="s">
        <v>932</v>
      </c>
    </row>
    <row r="19" spans="1:21" x14ac:dyDescent="0.25">
      <c r="A19" t="s">
        <v>933</v>
      </c>
      <c r="B19" t="s">
        <v>934</v>
      </c>
      <c r="C19" t="s">
        <v>935</v>
      </c>
      <c r="D19" t="s">
        <v>936</v>
      </c>
      <c r="E19" t="s">
        <v>937</v>
      </c>
      <c r="F19" t="s">
        <v>938</v>
      </c>
      <c r="G19" t="s">
        <v>939</v>
      </c>
      <c r="I19" t="s">
        <v>940</v>
      </c>
      <c r="J19" t="s">
        <v>941</v>
      </c>
      <c r="K19" t="s">
        <v>942</v>
      </c>
      <c r="L19" t="s">
        <v>943</v>
      </c>
      <c r="M19" t="s">
        <v>944</v>
      </c>
      <c r="N19" t="s">
        <v>945</v>
      </c>
      <c r="O19" t="s">
        <v>946</v>
      </c>
      <c r="P19" t="s">
        <v>947</v>
      </c>
      <c r="Q19" t="s">
        <v>948</v>
      </c>
      <c r="R19" t="s">
        <v>949</v>
      </c>
      <c r="S19" t="s">
        <v>950</v>
      </c>
      <c r="T19" t="s">
        <v>951</v>
      </c>
      <c r="U19" t="s">
        <v>952</v>
      </c>
    </row>
    <row r="20" spans="1:21" x14ac:dyDescent="0.25">
      <c r="A20" t="s">
        <v>953</v>
      </c>
      <c r="B20" t="s">
        <v>954</v>
      </c>
      <c r="C20" t="s">
        <v>955</v>
      </c>
      <c r="D20" t="s">
        <v>956</v>
      </c>
      <c r="E20" t="s">
        <v>957</v>
      </c>
      <c r="F20" t="s">
        <v>958</v>
      </c>
      <c r="G20" t="s">
        <v>959</v>
      </c>
      <c r="I20" t="s">
        <v>960</v>
      </c>
      <c r="J20" t="s">
        <v>961</v>
      </c>
      <c r="K20" t="s">
        <v>962</v>
      </c>
      <c r="L20" t="s">
        <v>963</v>
      </c>
      <c r="M20" t="s">
        <v>964</v>
      </c>
      <c r="N20" t="s">
        <v>965</v>
      </c>
      <c r="O20" t="s">
        <v>966</v>
      </c>
      <c r="P20" t="s">
        <v>967</v>
      </c>
      <c r="Q20" t="s">
        <v>968</v>
      </c>
      <c r="R20" t="s">
        <v>969</v>
      </c>
      <c r="S20" t="s">
        <v>970</v>
      </c>
      <c r="T20" t="s">
        <v>971</v>
      </c>
      <c r="U20" t="s">
        <v>972</v>
      </c>
    </row>
    <row r="21" spans="1:21" x14ac:dyDescent="0.25">
      <c r="A21" t="s">
        <v>973</v>
      </c>
      <c r="B21" t="s">
        <v>974</v>
      </c>
      <c r="C21" t="s">
        <v>975</v>
      </c>
      <c r="D21" t="s">
        <v>976</v>
      </c>
      <c r="E21" t="s">
        <v>977</v>
      </c>
      <c r="F21" t="s">
        <v>978</v>
      </c>
      <c r="G21" t="s">
        <v>979</v>
      </c>
      <c r="I21" t="s">
        <v>980</v>
      </c>
      <c r="J21" t="s">
        <v>981</v>
      </c>
      <c r="K21" t="s">
        <v>982</v>
      </c>
      <c r="L21" t="s">
        <v>983</v>
      </c>
      <c r="M21" t="s">
        <v>984</v>
      </c>
      <c r="N21" t="s">
        <v>985</v>
      </c>
      <c r="O21" t="s">
        <v>986</v>
      </c>
      <c r="P21" t="s">
        <v>987</v>
      </c>
      <c r="Q21" t="s">
        <v>988</v>
      </c>
      <c r="R21" t="s">
        <v>989</v>
      </c>
      <c r="S21" t="s">
        <v>990</v>
      </c>
      <c r="T21" t="s">
        <v>991</v>
      </c>
      <c r="U21" t="s">
        <v>992</v>
      </c>
    </row>
    <row r="22" spans="1:21" x14ac:dyDescent="0.25">
      <c r="A22" t="s">
        <v>993</v>
      </c>
      <c r="B22" t="s">
        <v>994</v>
      </c>
      <c r="C22" t="s">
        <v>995</v>
      </c>
      <c r="D22" t="s">
        <v>996</v>
      </c>
      <c r="E22" t="s">
        <v>997</v>
      </c>
      <c r="F22" t="s">
        <v>998</v>
      </c>
      <c r="G22" t="s">
        <v>999</v>
      </c>
      <c r="J22" t="s">
        <v>1000</v>
      </c>
      <c r="K22" t="s">
        <v>1001</v>
      </c>
      <c r="L22" t="s">
        <v>1002</v>
      </c>
      <c r="M22" t="s">
        <v>1003</v>
      </c>
      <c r="N22" t="s">
        <v>1004</v>
      </c>
      <c r="O22" t="s">
        <v>1005</v>
      </c>
      <c r="P22" t="s">
        <v>1006</v>
      </c>
      <c r="Q22" t="s">
        <v>1007</v>
      </c>
      <c r="R22" t="s">
        <v>1008</v>
      </c>
      <c r="S22" t="s">
        <v>1009</v>
      </c>
      <c r="T22" t="s">
        <v>1010</v>
      </c>
    </row>
    <row r="23" spans="1:21" x14ac:dyDescent="0.25">
      <c r="A23" t="s">
        <v>1011</v>
      </c>
      <c r="B23" t="s">
        <v>1012</v>
      </c>
      <c r="C23" t="s">
        <v>1013</v>
      </c>
      <c r="D23" t="s">
        <v>1014</v>
      </c>
      <c r="E23" t="s">
        <v>1015</v>
      </c>
      <c r="F23" t="s">
        <v>1016</v>
      </c>
      <c r="G23" t="s">
        <v>1017</v>
      </c>
      <c r="J23" t="s">
        <v>1018</v>
      </c>
      <c r="K23" t="s">
        <v>1019</v>
      </c>
      <c r="L23" t="s">
        <v>1020</v>
      </c>
      <c r="M23" t="s">
        <v>1021</v>
      </c>
      <c r="N23" t="s">
        <v>1022</v>
      </c>
      <c r="O23" t="s">
        <v>1023</v>
      </c>
      <c r="P23" t="s">
        <v>1024</v>
      </c>
      <c r="Q23" t="s">
        <v>1025</v>
      </c>
      <c r="R23" t="s">
        <v>1026</v>
      </c>
      <c r="S23" t="s">
        <v>1027</v>
      </c>
      <c r="T23" t="s">
        <v>1028</v>
      </c>
    </row>
    <row r="24" spans="1:21" x14ac:dyDescent="0.25">
      <c r="A24" t="s">
        <v>1029</v>
      </c>
      <c r="B24" t="s">
        <v>1030</v>
      </c>
      <c r="C24" t="s">
        <v>1031</v>
      </c>
      <c r="D24" t="s">
        <v>1032</v>
      </c>
      <c r="E24" t="s">
        <v>1033</v>
      </c>
      <c r="F24" t="s">
        <v>1034</v>
      </c>
      <c r="G24" t="s">
        <v>1035</v>
      </c>
      <c r="J24" t="s">
        <v>1036</v>
      </c>
      <c r="K24" t="s">
        <v>1037</v>
      </c>
      <c r="L24" t="s">
        <v>1038</v>
      </c>
      <c r="M24" t="s">
        <v>1039</v>
      </c>
      <c r="N24" t="s">
        <v>1040</v>
      </c>
      <c r="O24" t="s">
        <v>1041</v>
      </c>
      <c r="P24" t="s">
        <v>1042</v>
      </c>
      <c r="Q24" t="s">
        <v>1043</v>
      </c>
      <c r="R24" t="s">
        <v>1044</v>
      </c>
      <c r="S24" t="s">
        <v>1045</v>
      </c>
      <c r="T24" t="s">
        <v>1046</v>
      </c>
    </row>
    <row r="25" spans="1:21" x14ac:dyDescent="0.25">
      <c r="A25" t="s">
        <v>1047</v>
      </c>
      <c r="B25" t="s">
        <v>1048</v>
      </c>
      <c r="C25" t="s">
        <v>1049</v>
      </c>
      <c r="D25" t="s">
        <v>1050</v>
      </c>
      <c r="F25" t="s">
        <v>1051</v>
      </c>
      <c r="G25" t="s">
        <v>1052</v>
      </c>
      <c r="J25" t="s">
        <v>1053</v>
      </c>
      <c r="K25" t="s">
        <v>1054</v>
      </c>
      <c r="L25" t="s">
        <v>1055</v>
      </c>
      <c r="M25" t="s">
        <v>1056</v>
      </c>
      <c r="N25" t="s">
        <v>1057</v>
      </c>
      <c r="O25" t="s">
        <v>1058</v>
      </c>
      <c r="Q25" t="s">
        <v>1059</v>
      </c>
      <c r="R25" t="s">
        <v>1060</v>
      </c>
      <c r="S25" t="s">
        <v>1061</v>
      </c>
      <c r="T25" t="s">
        <v>1062</v>
      </c>
    </row>
    <row r="26" spans="1:21" x14ac:dyDescent="0.25">
      <c r="A26" t="s">
        <v>1063</v>
      </c>
      <c r="B26" t="s">
        <v>1064</v>
      </c>
      <c r="C26" t="s">
        <v>1065</v>
      </c>
      <c r="D26" t="s">
        <v>1066</v>
      </c>
      <c r="F26" t="s">
        <v>1067</v>
      </c>
      <c r="G26" t="s">
        <v>1068</v>
      </c>
      <c r="J26" t="s">
        <v>1069</v>
      </c>
      <c r="K26" t="s">
        <v>1070</v>
      </c>
      <c r="L26" t="s">
        <v>1071</v>
      </c>
      <c r="M26" t="s">
        <v>1072</v>
      </c>
      <c r="N26" t="s">
        <v>1073</v>
      </c>
      <c r="O26" t="s">
        <v>1074</v>
      </c>
      <c r="Q26" t="s">
        <v>1075</v>
      </c>
      <c r="R26" t="s">
        <v>1076</v>
      </c>
      <c r="S26" t="s">
        <v>1077</v>
      </c>
      <c r="T26" t="s">
        <v>1078</v>
      </c>
    </row>
    <row r="27" spans="1:21" x14ac:dyDescent="0.25">
      <c r="A27" t="s">
        <v>1079</v>
      </c>
      <c r="B27" t="s">
        <v>1080</v>
      </c>
      <c r="C27" t="s">
        <v>1081</v>
      </c>
      <c r="D27" t="s">
        <v>1082</v>
      </c>
      <c r="F27" t="s">
        <v>1083</v>
      </c>
      <c r="G27" t="s">
        <v>1084</v>
      </c>
      <c r="J27" t="s">
        <v>1085</v>
      </c>
      <c r="K27" t="s">
        <v>1086</v>
      </c>
      <c r="L27" t="s">
        <v>1087</v>
      </c>
      <c r="M27" t="s">
        <v>1088</v>
      </c>
      <c r="N27" t="s">
        <v>1089</v>
      </c>
      <c r="O27" t="s">
        <v>1090</v>
      </c>
      <c r="Q27" t="s">
        <v>1091</v>
      </c>
      <c r="R27" t="s">
        <v>1092</v>
      </c>
      <c r="S27" t="s">
        <v>1093</v>
      </c>
      <c r="T27" t="s">
        <v>1094</v>
      </c>
    </row>
    <row r="28" spans="1:21" x14ac:dyDescent="0.25">
      <c r="A28" t="s">
        <v>1095</v>
      </c>
      <c r="B28" t="s">
        <v>1096</v>
      </c>
      <c r="C28" t="s">
        <v>1097</v>
      </c>
      <c r="D28" t="s">
        <v>1098</v>
      </c>
      <c r="F28" t="s">
        <v>1099</v>
      </c>
      <c r="G28" t="s">
        <v>1100</v>
      </c>
      <c r="J28" t="s">
        <v>1101</v>
      </c>
      <c r="K28" t="s">
        <v>1102</v>
      </c>
      <c r="L28" t="s">
        <v>1103</v>
      </c>
      <c r="M28" t="s">
        <v>1104</v>
      </c>
      <c r="N28" t="s">
        <v>1105</v>
      </c>
      <c r="O28" t="s">
        <v>1106</v>
      </c>
      <c r="Q28" t="s">
        <v>1107</v>
      </c>
      <c r="R28" t="s">
        <v>1108</v>
      </c>
      <c r="S28" t="s">
        <v>1109</v>
      </c>
      <c r="T28" t="s">
        <v>1110</v>
      </c>
    </row>
    <row r="29" spans="1:21" x14ac:dyDescent="0.25">
      <c r="A29" t="s">
        <v>1111</v>
      </c>
      <c r="B29" t="s">
        <v>1112</v>
      </c>
      <c r="C29" t="s">
        <v>1113</v>
      </c>
      <c r="D29" t="s">
        <v>1114</v>
      </c>
      <c r="F29" t="s">
        <v>1115</v>
      </c>
      <c r="G29" t="s">
        <v>1116</v>
      </c>
      <c r="J29" t="s">
        <v>1117</v>
      </c>
      <c r="K29" t="s">
        <v>1118</v>
      </c>
      <c r="L29" t="s">
        <v>1119</v>
      </c>
      <c r="M29" t="s">
        <v>1120</v>
      </c>
      <c r="N29" t="s">
        <v>1121</v>
      </c>
      <c r="O29" t="s">
        <v>1122</v>
      </c>
      <c r="Q29" t="s">
        <v>1123</v>
      </c>
      <c r="R29" t="s">
        <v>1124</v>
      </c>
      <c r="S29" t="s">
        <v>1125</v>
      </c>
      <c r="T29" t="s">
        <v>1126</v>
      </c>
    </row>
    <row r="30" spans="1:21" x14ac:dyDescent="0.25">
      <c r="A30" t="s">
        <v>1127</v>
      </c>
      <c r="B30" t="s">
        <v>1128</v>
      </c>
      <c r="C30" t="s">
        <v>1129</v>
      </c>
      <c r="D30" t="s">
        <v>1130</v>
      </c>
      <c r="F30" t="s">
        <v>1131</v>
      </c>
      <c r="G30" t="s">
        <v>1132</v>
      </c>
      <c r="J30" t="s">
        <v>1133</v>
      </c>
      <c r="K30" t="s">
        <v>1134</v>
      </c>
      <c r="L30" t="s">
        <v>1135</v>
      </c>
      <c r="M30" t="s">
        <v>1136</v>
      </c>
      <c r="N30" t="s">
        <v>1137</v>
      </c>
      <c r="O30" t="s">
        <v>1138</v>
      </c>
      <c r="Q30" t="s">
        <v>1139</v>
      </c>
      <c r="R30" t="s">
        <v>1140</v>
      </c>
      <c r="S30" t="s">
        <v>1141</v>
      </c>
      <c r="T30" t="s">
        <v>1142</v>
      </c>
    </row>
    <row r="31" spans="1:21" x14ac:dyDescent="0.25">
      <c r="B31" t="s">
        <v>1143</v>
      </c>
      <c r="C31" t="s">
        <v>1144</v>
      </c>
      <c r="D31" t="s">
        <v>1145</v>
      </c>
      <c r="F31" t="s">
        <v>1146</v>
      </c>
      <c r="G31" t="s">
        <v>1147</v>
      </c>
      <c r="J31" t="s">
        <v>1148</v>
      </c>
      <c r="K31" t="s">
        <v>1149</v>
      </c>
      <c r="L31" t="s">
        <v>1150</v>
      </c>
      <c r="M31" t="s">
        <v>1151</v>
      </c>
      <c r="N31" t="s">
        <v>1152</v>
      </c>
      <c r="O31" t="s">
        <v>1153</v>
      </c>
      <c r="Q31" t="s">
        <v>1154</v>
      </c>
      <c r="R31" t="s">
        <v>1155</v>
      </c>
      <c r="T31" t="s">
        <v>1156</v>
      </c>
    </row>
    <row r="32" spans="1:21" x14ac:dyDescent="0.25">
      <c r="B32" t="s">
        <v>1157</v>
      </c>
      <c r="C32" t="s">
        <v>1158</v>
      </c>
      <c r="D32" t="s">
        <v>1159</v>
      </c>
      <c r="F32" t="s">
        <v>1160</v>
      </c>
      <c r="G32" t="s">
        <v>1161</v>
      </c>
      <c r="J32" t="s">
        <v>1162</v>
      </c>
      <c r="K32" t="s">
        <v>1163</v>
      </c>
      <c r="L32" t="s">
        <v>1164</v>
      </c>
      <c r="M32" t="s">
        <v>1165</v>
      </c>
      <c r="N32" t="s">
        <v>1166</v>
      </c>
      <c r="O32" t="s">
        <v>1167</v>
      </c>
      <c r="Q32" t="s">
        <v>1168</v>
      </c>
      <c r="R32" t="s">
        <v>1169</v>
      </c>
      <c r="T32" t="s">
        <v>1170</v>
      </c>
    </row>
    <row r="33" spans="2:20" x14ac:dyDescent="0.25">
      <c r="B33" t="s">
        <v>1171</v>
      </c>
      <c r="C33" t="s">
        <v>1172</v>
      </c>
      <c r="D33" t="s">
        <v>1173</v>
      </c>
      <c r="F33" t="s">
        <v>1174</v>
      </c>
      <c r="G33" t="s">
        <v>1175</v>
      </c>
      <c r="J33" t="s">
        <v>1176</v>
      </c>
      <c r="K33" t="s">
        <v>1177</v>
      </c>
      <c r="L33" t="s">
        <v>1178</v>
      </c>
      <c r="M33" t="s">
        <v>1179</v>
      </c>
      <c r="N33" t="s">
        <v>1180</v>
      </c>
      <c r="O33" t="s">
        <v>1181</v>
      </c>
      <c r="Q33" t="s">
        <v>1182</v>
      </c>
      <c r="R33" t="s">
        <v>1183</v>
      </c>
      <c r="T33" t="s">
        <v>1184</v>
      </c>
    </row>
    <row r="34" spans="2:20" x14ac:dyDescent="0.25">
      <c r="B34" t="s">
        <v>1185</v>
      </c>
      <c r="C34" t="s">
        <v>1186</v>
      </c>
      <c r="D34" t="s">
        <v>1187</v>
      </c>
      <c r="F34" t="s">
        <v>1188</v>
      </c>
      <c r="G34" t="s">
        <v>1189</v>
      </c>
      <c r="J34" t="s">
        <v>1190</v>
      </c>
      <c r="K34" t="s">
        <v>1191</v>
      </c>
      <c r="L34" t="s">
        <v>1192</v>
      </c>
      <c r="N34" t="s">
        <v>1193</v>
      </c>
      <c r="O34" t="s">
        <v>1194</v>
      </c>
      <c r="Q34" t="s">
        <v>1195</v>
      </c>
      <c r="R34" t="s">
        <v>1196</v>
      </c>
      <c r="T34" t="s">
        <v>1197</v>
      </c>
    </row>
    <row r="35" spans="2:20" x14ac:dyDescent="0.25">
      <c r="B35" t="s">
        <v>1198</v>
      </c>
      <c r="C35" t="s">
        <v>1199</v>
      </c>
      <c r="D35" t="s">
        <v>1200</v>
      </c>
      <c r="F35" t="s">
        <v>1201</v>
      </c>
      <c r="G35" t="s">
        <v>1202</v>
      </c>
      <c r="J35" t="s">
        <v>1203</v>
      </c>
      <c r="K35" t="s">
        <v>1204</v>
      </c>
      <c r="L35" t="s">
        <v>1205</v>
      </c>
      <c r="N35" t="s">
        <v>1206</v>
      </c>
      <c r="O35" t="s">
        <v>1207</v>
      </c>
      <c r="Q35" t="s">
        <v>1208</v>
      </c>
      <c r="R35" t="s">
        <v>1209</v>
      </c>
      <c r="T35" t="s">
        <v>1210</v>
      </c>
    </row>
    <row r="36" spans="2:20" x14ac:dyDescent="0.25">
      <c r="B36" t="s">
        <v>1211</v>
      </c>
      <c r="C36" t="s">
        <v>1212</v>
      </c>
      <c r="D36" t="s">
        <v>1213</v>
      </c>
      <c r="F36" t="s">
        <v>1214</v>
      </c>
      <c r="G36" t="s">
        <v>1215</v>
      </c>
      <c r="J36" t="s">
        <v>1216</v>
      </c>
      <c r="K36" t="s">
        <v>1217</v>
      </c>
      <c r="L36" t="s">
        <v>1218</v>
      </c>
      <c r="N36" t="s">
        <v>1219</v>
      </c>
      <c r="Q36" t="s">
        <v>1220</v>
      </c>
      <c r="R36" t="s">
        <v>1221</v>
      </c>
      <c r="T36" t="s">
        <v>1222</v>
      </c>
    </row>
    <row r="37" spans="2:20" x14ac:dyDescent="0.25">
      <c r="C37" t="s">
        <v>1223</v>
      </c>
      <c r="D37" t="s">
        <v>1224</v>
      </c>
      <c r="F37" t="s">
        <v>1225</v>
      </c>
      <c r="G37" t="s">
        <v>1226</v>
      </c>
      <c r="J37" t="s">
        <v>1227</v>
      </c>
      <c r="K37" t="s">
        <v>1228</v>
      </c>
      <c r="L37" t="s">
        <v>1229</v>
      </c>
      <c r="N37" t="s">
        <v>1230</v>
      </c>
      <c r="Q37" t="s">
        <v>1231</v>
      </c>
      <c r="R37" t="s">
        <v>1232</v>
      </c>
      <c r="T37" t="s">
        <v>1233</v>
      </c>
    </row>
    <row r="38" spans="2:20" x14ac:dyDescent="0.25">
      <c r="C38" t="s">
        <v>1234</v>
      </c>
      <c r="D38" t="s">
        <v>1235</v>
      </c>
      <c r="F38" t="s">
        <v>1236</v>
      </c>
      <c r="G38" t="s">
        <v>1237</v>
      </c>
      <c r="K38" t="s">
        <v>1238</v>
      </c>
      <c r="L38" t="s">
        <v>1239</v>
      </c>
      <c r="N38" t="s">
        <v>1240</v>
      </c>
      <c r="Q38" t="s">
        <v>1241</v>
      </c>
      <c r="R38" t="s">
        <v>1242</v>
      </c>
      <c r="T38" t="s">
        <v>1243</v>
      </c>
    </row>
    <row r="39" spans="2:20" x14ac:dyDescent="0.25">
      <c r="C39" t="s">
        <v>1244</v>
      </c>
      <c r="D39" t="s">
        <v>1245</v>
      </c>
      <c r="F39" t="s">
        <v>1246</v>
      </c>
      <c r="G39" t="s">
        <v>1247</v>
      </c>
      <c r="K39" t="s">
        <v>1248</v>
      </c>
      <c r="L39" t="s">
        <v>1249</v>
      </c>
      <c r="N39" t="s">
        <v>1250</v>
      </c>
      <c r="Q39" t="s">
        <v>1251</v>
      </c>
      <c r="R39" t="s">
        <v>1252</v>
      </c>
      <c r="T39" t="s">
        <v>1253</v>
      </c>
    </row>
    <row r="40" spans="2:20" x14ac:dyDescent="0.25">
      <c r="C40" t="s">
        <v>1254</v>
      </c>
      <c r="D40" t="s">
        <v>1255</v>
      </c>
      <c r="F40" t="s">
        <v>1256</v>
      </c>
      <c r="G40" t="s">
        <v>1257</v>
      </c>
      <c r="K40" t="s">
        <v>1258</v>
      </c>
      <c r="L40" t="s">
        <v>1259</v>
      </c>
      <c r="N40" t="s">
        <v>1260</v>
      </c>
      <c r="Q40" t="s">
        <v>1261</v>
      </c>
      <c r="R40" t="s">
        <v>1262</v>
      </c>
      <c r="T40" t="s">
        <v>1263</v>
      </c>
    </row>
    <row r="41" spans="2:20" x14ac:dyDescent="0.25">
      <c r="C41" t="s">
        <v>1264</v>
      </c>
      <c r="F41" t="s">
        <v>1265</v>
      </c>
      <c r="G41" t="s">
        <v>1266</v>
      </c>
      <c r="J41" s="540"/>
      <c r="K41" t="s">
        <v>1267</v>
      </c>
      <c r="N41" t="s">
        <v>1268</v>
      </c>
      <c r="Q41" t="s">
        <v>1269</v>
      </c>
      <c r="R41" t="s">
        <v>1270</v>
      </c>
      <c r="T41" t="s">
        <v>1271</v>
      </c>
    </row>
    <row r="42" spans="2:20" x14ac:dyDescent="0.25">
      <c r="C42" t="s">
        <v>1272</v>
      </c>
      <c r="F42" t="s">
        <v>1273</v>
      </c>
      <c r="G42" t="s">
        <v>1274</v>
      </c>
      <c r="J42" s="540"/>
      <c r="K42" t="s">
        <v>1275</v>
      </c>
      <c r="N42" t="s">
        <v>1276</v>
      </c>
      <c r="Q42" t="s">
        <v>1277</v>
      </c>
      <c r="R42" t="s">
        <v>1278</v>
      </c>
      <c r="T42" t="s">
        <v>1279</v>
      </c>
    </row>
    <row r="43" spans="2:20" x14ac:dyDescent="0.25">
      <c r="C43" t="s">
        <v>1280</v>
      </c>
      <c r="F43" t="s">
        <v>1281</v>
      </c>
      <c r="G43" t="s">
        <v>1282</v>
      </c>
      <c r="J43" s="373"/>
      <c r="K43" t="s">
        <v>1283</v>
      </c>
      <c r="N43" t="s">
        <v>1284</v>
      </c>
      <c r="Q43" t="s">
        <v>1285</v>
      </c>
      <c r="R43" t="s">
        <v>1286</v>
      </c>
      <c r="T43" t="s">
        <v>1287</v>
      </c>
    </row>
    <row r="44" spans="2:20" x14ac:dyDescent="0.25">
      <c r="C44" t="s">
        <v>1288</v>
      </c>
      <c r="F44" t="s">
        <v>1289</v>
      </c>
      <c r="G44" t="s">
        <v>1290</v>
      </c>
      <c r="K44" t="s">
        <v>1291</v>
      </c>
      <c r="N44" t="s">
        <v>1292</v>
      </c>
      <c r="Q44" t="s">
        <v>1293</v>
      </c>
      <c r="R44" t="s">
        <v>1294</v>
      </c>
      <c r="T44" t="s">
        <v>1295</v>
      </c>
    </row>
    <row r="45" spans="2:20" x14ac:dyDescent="0.25">
      <c r="C45" t="s">
        <v>1296</v>
      </c>
      <c r="F45" t="s">
        <v>1297</v>
      </c>
      <c r="G45" t="s">
        <v>1298</v>
      </c>
      <c r="K45" t="s">
        <v>1299</v>
      </c>
      <c r="N45" t="s">
        <v>1300</v>
      </c>
      <c r="Q45" t="s">
        <v>1301</v>
      </c>
      <c r="R45" t="s">
        <v>1302</v>
      </c>
      <c r="T45" t="s">
        <v>1303</v>
      </c>
    </row>
    <row r="46" spans="2:20" x14ac:dyDescent="0.25">
      <c r="C46" t="s">
        <v>1304</v>
      </c>
      <c r="F46" t="s">
        <v>1305</v>
      </c>
      <c r="G46" t="s">
        <v>1306</v>
      </c>
      <c r="K46" t="s">
        <v>1307</v>
      </c>
      <c r="N46" t="s">
        <v>1308</v>
      </c>
      <c r="Q46" t="s">
        <v>1309</v>
      </c>
      <c r="R46" t="s">
        <v>1310</v>
      </c>
      <c r="T46" t="s">
        <v>1311</v>
      </c>
    </row>
    <row r="47" spans="2:20" x14ac:dyDescent="0.25">
      <c r="C47" t="s">
        <v>1312</v>
      </c>
      <c r="F47" t="s">
        <v>1313</v>
      </c>
      <c r="G47" t="s">
        <v>1314</v>
      </c>
      <c r="K47" t="s">
        <v>1315</v>
      </c>
      <c r="N47" t="s">
        <v>1316</v>
      </c>
      <c r="Q47" t="s">
        <v>1317</v>
      </c>
      <c r="R47" t="s">
        <v>1318</v>
      </c>
      <c r="T47" t="s">
        <v>1319</v>
      </c>
    </row>
    <row r="48" spans="2:20" x14ac:dyDescent="0.25">
      <c r="C48" t="s">
        <v>1320</v>
      </c>
      <c r="F48" t="s">
        <v>1321</v>
      </c>
      <c r="G48" t="s">
        <v>1322</v>
      </c>
      <c r="K48" t="s">
        <v>1323</v>
      </c>
      <c r="N48" t="s">
        <v>1324</v>
      </c>
      <c r="Q48" t="s">
        <v>1325</v>
      </c>
      <c r="R48" t="s">
        <v>1326</v>
      </c>
      <c r="T48" t="s">
        <v>1327</v>
      </c>
    </row>
    <row r="49" spans="3:20" x14ac:dyDescent="0.25">
      <c r="C49" t="s">
        <v>1328</v>
      </c>
      <c r="F49" t="s">
        <v>1329</v>
      </c>
      <c r="G49" t="s">
        <v>1330</v>
      </c>
      <c r="K49" t="s">
        <v>1331</v>
      </c>
      <c r="N49" t="s">
        <v>1332</v>
      </c>
      <c r="Q49" t="s">
        <v>1333</v>
      </c>
      <c r="T49" t="s">
        <v>1334</v>
      </c>
    </row>
    <row r="50" spans="3:20" x14ac:dyDescent="0.25">
      <c r="C50" t="s">
        <v>1335</v>
      </c>
      <c r="F50" t="s">
        <v>1336</v>
      </c>
      <c r="G50" t="s">
        <v>1337</v>
      </c>
      <c r="K50" t="s">
        <v>1338</v>
      </c>
      <c r="N50" t="s">
        <v>1339</v>
      </c>
      <c r="Q50" t="s">
        <v>1340</v>
      </c>
      <c r="T50" t="s">
        <v>1341</v>
      </c>
    </row>
    <row r="51" spans="3:20" x14ac:dyDescent="0.25">
      <c r="C51" t="s">
        <v>1342</v>
      </c>
      <c r="F51" t="s">
        <v>1343</v>
      </c>
      <c r="G51" t="s">
        <v>1344</v>
      </c>
      <c r="K51" t="s">
        <v>1345</v>
      </c>
      <c r="N51" t="s">
        <v>1346</v>
      </c>
      <c r="Q51" t="s">
        <v>1347</v>
      </c>
      <c r="T51" t="s">
        <v>1348</v>
      </c>
    </row>
    <row r="52" spans="3:20" x14ac:dyDescent="0.25">
      <c r="C52" t="s">
        <v>1349</v>
      </c>
      <c r="F52" t="s">
        <v>1350</v>
      </c>
      <c r="G52" t="s">
        <v>1351</v>
      </c>
      <c r="K52" t="s">
        <v>1352</v>
      </c>
      <c r="N52" t="s">
        <v>1353</v>
      </c>
      <c r="T52" t="s">
        <v>1354</v>
      </c>
    </row>
    <row r="53" spans="3:20" x14ac:dyDescent="0.25">
      <c r="C53" t="s">
        <v>1355</v>
      </c>
      <c r="F53" t="s">
        <v>1356</v>
      </c>
      <c r="G53" t="s">
        <v>1357</v>
      </c>
      <c r="K53" t="s">
        <v>1358</v>
      </c>
      <c r="N53" t="s">
        <v>1359</v>
      </c>
      <c r="T53" t="s">
        <v>1360</v>
      </c>
    </row>
    <row r="54" spans="3:20" x14ac:dyDescent="0.25">
      <c r="C54" t="s">
        <v>1361</v>
      </c>
      <c r="F54" t="s">
        <v>1362</v>
      </c>
      <c r="G54" t="s">
        <v>1363</v>
      </c>
      <c r="K54" t="s">
        <v>1364</v>
      </c>
      <c r="N54" t="s">
        <v>1365</v>
      </c>
      <c r="T54" t="s">
        <v>1366</v>
      </c>
    </row>
    <row r="55" spans="3:20" x14ac:dyDescent="0.25">
      <c r="C55" t="s">
        <v>1367</v>
      </c>
      <c r="F55" t="s">
        <v>1368</v>
      </c>
      <c r="G55" t="s">
        <v>1369</v>
      </c>
      <c r="K55" t="s">
        <v>1370</v>
      </c>
      <c r="N55" t="s">
        <v>1371</v>
      </c>
      <c r="T55" t="s">
        <v>1372</v>
      </c>
    </row>
    <row r="56" spans="3:20" x14ac:dyDescent="0.25">
      <c r="C56" t="s">
        <v>1373</v>
      </c>
      <c r="F56" t="s">
        <v>1374</v>
      </c>
      <c r="G56" t="s">
        <v>1375</v>
      </c>
      <c r="K56" t="s">
        <v>1376</v>
      </c>
      <c r="T56" t="s">
        <v>1377</v>
      </c>
    </row>
    <row r="57" spans="3:20" x14ac:dyDescent="0.25">
      <c r="C57" t="s">
        <v>1378</v>
      </c>
      <c r="F57" t="s">
        <v>1379</v>
      </c>
      <c r="G57" t="s">
        <v>1380</v>
      </c>
      <c r="K57" t="s">
        <v>1381</v>
      </c>
      <c r="T57" t="s">
        <v>1382</v>
      </c>
    </row>
    <row r="58" spans="3:20" x14ac:dyDescent="0.25">
      <c r="C58" t="s">
        <v>1383</v>
      </c>
      <c r="F58" t="s">
        <v>1384</v>
      </c>
      <c r="G58" t="s">
        <v>1385</v>
      </c>
      <c r="K58" t="s">
        <v>1386</v>
      </c>
      <c r="T58" t="s">
        <v>1387</v>
      </c>
    </row>
    <row r="59" spans="3:20" x14ac:dyDescent="0.25">
      <c r="C59" t="s">
        <v>1388</v>
      </c>
      <c r="F59" t="s">
        <v>1389</v>
      </c>
      <c r="G59" t="s">
        <v>1390</v>
      </c>
      <c r="K59" t="s">
        <v>1391</v>
      </c>
      <c r="T59" t="s">
        <v>1392</v>
      </c>
    </row>
    <row r="60" spans="3:20" x14ac:dyDescent="0.25">
      <c r="C60" t="s">
        <v>1393</v>
      </c>
      <c r="F60" t="s">
        <v>1394</v>
      </c>
      <c r="G60" t="s">
        <v>1395</v>
      </c>
      <c r="K60" t="s">
        <v>1396</v>
      </c>
      <c r="T60" t="s">
        <v>1397</v>
      </c>
    </row>
    <row r="61" spans="3:20" x14ac:dyDescent="0.25">
      <c r="C61" t="s">
        <v>1398</v>
      </c>
      <c r="G61" t="s">
        <v>1399</v>
      </c>
      <c r="K61" t="s">
        <v>1400</v>
      </c>
      <c r="T61" t="s">
        <v>1401</v>
      </c>
    </row>
    <row r="62" spans="3:20" x14ac:dyDescent="0.25">
      <c r="C62" t="s">
        <v>1402</v>
      </c>
      <c r="G62" t="s">
        <v>1403</v>
      </c>
      <c r="K62" t="s">
        <v>1404</v>
      </c>
      <c r="T62" t="s">
        <v>1405</v>
      </c>
    </row>
    <row r="63" spans="3:20" x14ac:dyDescent="0.25">
      <c r="C63" t="s">
        <v>1406</v>
      </c>
      <c r="G63" t="s">
        <v>1407</v>
      </c>
      <c r="K63" t="s">
        <v>1408</v>
      </c>
      <c r="T63" t="s">
        <v>1409</v>
      </c>
    </row>
    <row r="64" spans="3:20" x14ac:dyDescent="0.25">
      <c r="C64" t="s">
        <v>1410</v>
      </c>
      <c r="G64" t="s">
        <v>1411</v>
      </c>
      <c r="K64" t="s">
        <v>1412</v>
      </c>
      <c r="T64" t="s">
        <v>1413</v>
      </c>
    </row>
    <row r="65" spans="3:11" x14ac:dyDescent="0.25">
      <c r="C65" t="s">
        <v>1414</v>
      </c>
      <c r="G65" t="s">
        <v>1415</v>
      </c>
      <c r="K65" t="s">
        <v>1416</v>
      </c>
    </row>
    <row r="66" spans="3:11" x14ac:dyDescent="0.25">
      <c r="C66" t="s">
        <v>1417</v>
      </c>
      <c r="G66" t="s">
        <v>1418</v>
      </c>
      <c r="K66" t="s">
        <v>1419</v>
      </c>
    </row>
    <row r="67" spans="3:11" x14ac:dyDescent="0.25">
      <c r="C67" t="s">
        <v>1420</v>
      </c>
      <c r="G67" t="s">
        <v>1421</v>
      </c>
      <c r="K67" t="s">
        <v>1422</v>
      </c>
    </row>
    <row r="68" spans="3:11" x14ac:dyDescent="0.25">
      <c r="C68" t="s">
        <v>1423</v>
      </c>
      <c r="G68" t="s">
        <v>1424</v>
      </c>
      <c r="K68" t="s">
        <v>1425</v>
      </c>
    </row>
    <row r="69" spans="3:11" x14ac:dyDescent="0.25">
      <c r="C69" t="s">
        <v>1426</v>
      </c>
      <c r="G69" t="s">
        <v>1427</v>
      </c>
      <c r="K69" t="s">
        <v>1428</v>
      </c>
    </row>
    <row r="70" spans="3:11" x14ac:dyDescent="0.25">
      <c r="C70" t="s">
        <v>1429</v>
      </c>
      <c r="G70" t="s">
        <v>1430</v>
      </c>
      <c r="K70" t="s">
        <v>1431</v>
      </c>
    </row>
    <row r="71" spans="3:11" x14ac:dyDescent="0.25">
      <c r="C71" t="s">
        <v>1432</v>
      </c>
      <c r="G71" t="s">
        <v>1433</v>
      </c>
      <c r="K71" t="s">
        <v>1434</v>
      </c>
    </row>
    <row r="72" spans="3:11" x14ac:dyDescent="0.25">
      <c r="C72" t="s">
        <v>1435</v>
      </c>
      <c r="G72" t="s">
        <v>1436</v>
      </c>
      <c r="K72" t="s">
        <v>1437</v>
      </c>
    </row>
    <row r="73" spans="3:11" x14ac:dyDescent="0.25">
      <c r="C73" t="s">
        <v>1438</v>
      </c>
      <c r="G73" t="s">
        <v>1439</v>
      </c>
      <c r="K73" t="s">
        <v>1440</v>
      </c>
    </row>
    <row r="74" spans="3:11" x14ac:dyDescent="0.25">
      <c r="C74" t="s">
        <v>1441</v>
      </c>
      <c r="G74" t="s">
        <v>1442</v>
      </c>
      <c r="K74" t="s">
        <v>1443</v>
      </c>
    </row>
    <row r="75" spans="3:11" x14ac:dyDescent="0.25">
      <c r="C75" t="s">
        <v>1444</v>
      </c>
      <c r="G75" t="s">
        <v>1445</v>
      </c>
      <c r="K75" t="s">
        <v>1446</v>
      </c>
    </row>
    <row r="76" spans="3:11" x14ac:dyDescent="0.25">
      <c r="C76" t="s">
        <v>1447</v>
      </c>
      <c r="G76" t="s">
        <v>1448</v>
      </c>
      <c r="K76" t="s">
        <v>1449</v>
      </c>
    </row>
    <row r="77" spans="3:11" x14ac:dyDescent="0.25">
      <c r="C77" t="s">
        <v>1450</v>
      </c>
      <c r="G77" t="s">
        <v>1451</v>
      </c>
      <c r="K77" t="s">
        <v>1452</v>
      </c>
    </row>
    <row r="78" spans="3:11" x14ac:dyDescent="0.25">
      <c r="C78" t="s">
        <v>1453</v>
      </c>
      <c r="G78" t="s">
        <v>1454</v>
      </c>
      <c r="K78" t="s">
        <v>1455</v>
      </c>
    </row>
    <row r="79" spans="3:11" x14ac:dyDescent="0.25">
      <c r="G79" t="s">
        <v>1456</v>
      </c>
      <c r="K79" t="s">
        <v>1457</v>
      </c>
    </row>
    <row r="80" spans="3:11" x14ac:dyDescent="0.25">
      <c r="G80" t="s">
        <v>1458</v>
      </c>
      <c r="K80" t="s">
        <v>1459</v>
      </c>
    </row>
    <row r="81" spans="7:11" x14ac:dyDescent="0.25">
      <c r="G81" t="s">
        <v>1460</v>
      </c>
      <c r="K81" t="s">
        <v>1461</v>
      </c>
    </row>
    <row r="82" spans="7:11" x14ac:dyDescent="0.25">
      <c r="G82" t="s">
        <v>1462</v>
      </c>
      <c r="K82" t="s">
        <v>1463</v>
      </c>
    </row>
    <row r="83" spans="7:11" x14ac:dyDescent="0.25">
      <c r="G83" t="s">
        <v>1464</v>
      </c>
    </row>
    <row r="84" spans="7:11" x14ac:dyDescent="0.25">
      <c r="G84" t="s">
        <v>1465</v>
      </c>
    </row>
    <row r="85" spans="7:11" x14ac:dyDescent="0.25">
      <c r="G85" t="s">
        <v>1466</v>
      </c>
    </row>
    <row r="86" spans="7:11" x14ac:dyDescent="0.25">
      <c r="G86" t="s">
        <v>1467</v>
      </c>
    </row>
    <row r="87" spans="7:11" x14ac:dyDescent="0.25">
      <c r="G87" t="s">
        <v>1468</v>
      </c>
    </row>
    <row r="88" spans="7:11" x14ac:dyDescent="0.25">
      <c r="G88" t="s">
        <v>1469</v>
      </c>
    </row>
    <row r="89" spans="7:11" x14ac:dyDescent="0.25">
      <c r="G89" t="s">
        <v>1470</v>
      </c>
    </row>
    <row r="90" spans="7:11" x14ac:dyDescent="0.25">
      <c r="G90" t="s">
        <v>1471</v>
      </c>
    </row>
    <row r="91" spans="7:11" x14ac:dyDescent="0.25">
      <c r="G91" t="s">
        <v>1472</v>
      </c>
    </row>
    <row r="92" spans="7:11" x14ac:dyDescent="0.25">
      <c r="G92" t="s">
        <v>1473</v>
      </c>
    </row>
    <row r="93" spans="7:11" x14ac:dyDescent="0.25">
      <c r="G93" t="s">
        <v>1474</v>
      </c>
    </row>
    <row r="94" spans="7:11" x14ac:dyDescent="0.25">
      <c r="G94" t="s">
        <v>1475</v>
      </c>
    </row>
    <row r="95" spans="7:11" x14ac:dyDescent="0.25">
      <c r="G95" t="s">
        <v>1476</v>
      </c>
    </row>
    <row r="96" spans="7:11" x14ac:dyDescent="0.25">
      <c r="G96" t="s">
        <v>1477</v>
      </c>
    </row>
    <row r="97" spans="7:7" x14ac:dyDescent="0.25">
      <c r="G97" t="s">
        <v>1478</v>
      </c>
    </row>
    <row r="98" spans="7:7" x14ac:dyDescent="0.25">
      <c r="G98" t="s">
        <v>1479</v>
      </c>
    </row>
    <row r="99" spans="7:7" x14ac:dyDescent="0.25">
      <c r="G99" t="s">
        <v>1480</v>
      </c>
    </row>
    <row r="100" spans="7:7" x14ac:dyDescent="0.25">
      <c r="G100" t="s">
        <v>1481</v>
      </c>
    </row>
    <row r="101" spans="7:7" x14ac:dyDescent="0.25">
      <c r="G101" t="s">
        <v>1482</v>
      </c>
    </row>
    <row r="102" spans="7:7" x14ac:dyDescent="0.25">
      <c r="G102" t="s">
        <v>1483</v>
      </c>
    </row>
    <row r="103" spans="7:7" x14ac:dyDescent="0.25">
      <c r="G103" t="s">
        <v>1484</v>
      </c>
    </row>
    <row r="104" spans="7:7" x14ac:dyDescent="0.25">
      <c r="G104" t="s">
        <v>1485</v>
      </c>
    </row>
    <row r="105" spans="7:7" x14ac:dyDescent="0.25">
      <c r="G105" t="s">
        <v>1486</v>
      </c>
    </row>
    <row r="106" spans="7:7" x14ac:dyDescent="0.25">
      <c r="G106" t="s">
        <v>1487</v>
      </c>
    </row>
    <row r="107" spans="7:7" x14ac:dyDescent="0.25">
      <c r="G107" t="s">
        <v>1488</v>
      </c>
    </row>
    <row r="108" spans="7:7" x14ac:dyDescent="0.25">
      <c r="G108" t="s">
        <v>1489</v>
      </c>
    </row>
    <row r="109" spans="7:7" x14ac:dyDescent="0.25">
      <c r="G109" t="s">
        <v>1490</v>
      </c>
    </row>
    <row r="110" spans="7:7" x14ac:dyDescent="0.25">
      <c r="G110" t="s">
        <v>1491</v>
      </c>
    </row>
    <row r="111" spans="7:7" x14ac:dyDescent="0.25">
      <c r="G111" t="s">
        <v>1492</v>
      </c>
    </row>
    <row r="112" spans="7:7" x14ac:dyDescent="0.25">
      <c r="G112" t="s">
        <v>1493</v>
      </c>
    </row>
    <row r="113" spans="7:7" x14ac:dyDescent="0.25">
      <c r="G113" t="s">
        <v>1494</v>
      </c>
    </row>
    <row r="114" spans="7:7" x14ac:dyDescent="0.25">
      <c r="G114" t="s">
        <v>1495</v>
      </c>
    </row>
    <row r="115" spans="7:7" x14ac:dyDescent="0.25">
      <c r="G115" t="s">
        <v>1496</v>
      </c>
    </row>
    <row r="116" spans="7:7" x14ac:dyDescent="0.25">
      <c r="G116" t="s">
        <v>1497</v>
      </c>
    </row>
    <row r="117" spans="7:7" x14ac:dyDescent="0.25">
      <c r="G117" t="s">
        <v>1498</v>
      </c>
    </row>
    <row r="118" spans="7:7" x14ac:dyDescent="0.25">
      <c r="G118" t="s">
        <v>1499</v>
      </c>
    </row>
    <row r="119" spans="7:7" x14ac:dyDescent="0.25">
      <c r="G119" t="s">
        <v>1500</v>
      </c>
    </row>
    <row r="120" spans="7:7" x14ac:dyDescent="0.25">
      <c r="G120" t="s">
        <v>1501</v>
      </c>
    </row>
    <row r="121" spans="7:7" x14ac:dyDescent="0.25">
      <c r="G121" t="s">
        <v>1502</v>
      </c>
    </row>
    <row r="122" spans="7:7" x14ac:dyDescent="0.25">
      <c r="G122" t="s">
        <v>1503</v>
      </c>
    </row>
    <row r="123" spans="7:7" x14ac:dyDescent="0.25">
      <c r="G123" t="s">
        <v>1504</v>
      </c>
    </row>
    <row r="124" spans="7:7" x14ac:dyDescent="0.25">
      <c r="G124" t="s">
        <v>1505</v>
      </c>
    </row>
    <row r="125" spans="7:7" x14ac:dyDescent="0.25">
      <c r="G125" t="s">
        <v>1506</v>
      </c>
    </row>
    <row r="126" spans="7:7" x14ac:dyDescent="0.25">
      <c r="G126" t="s">
        <v>1507</v>
      </c>
    </row>
    <row r="127" spans="7:7" x14ac:dyDescent="0.25">
      <c r="G127" t="s">
        <v>1508</v>
      </c>
    </row>
    <row r="128" spans="7:7" x14ac:dyDescent="0.25">
      <c r="G128" t="s">
        <v>1509</v>
      </c>
    </row>
    <row r="129" spans="7:7" x14ac:dyDescent="0.25">
      <c r="G129" t="s">
        <v>1510</v>
      </c>
    </row>
    <row r="130" spans="7:7" x14ac:dyDescent="0.25">
      <c r="G130" t="s">
        <v>1511</v>
      </c>
    </row>
    <row r="131" spans="7:7" x14ac:dyDescent="0.25">
      <c r="G131" t="s">
        <v>1512</v>
      </c>
    </row>
    <row r="132" spans="7:7" x14ac:dyDescent="0.25">
      <c r="G132" t="s">
        <v>1513</v>
      </c>
    </row>
    <row r="133" spans="7:7" x14ac:dyDescent="0.25">
      <c r="G133" t="s">
        <v>1514</v>
      </c>
    </row>
    <row r="134" spans="7:7" x14ac:dyDescent="0.25">
      <c r="G134" t="s">
        <v>1515</v>
      </c>
    </row>
    <row r="135" spans="7:7" x14ac:dyDescent="0.25">
      <c r="G135" t="s">
        <v>1516</v>
      </c>
    </row>
    <row r="136" spans="7:7" x14ac:dyDescent="0.25">
      <c r="G136" t="s">
        <v>1517</v>
      </c>
    </row>
    <row r="137" spans="7:7" x14ac:dyDescent="0.25">
      <c r="G137" t="s">
        <v>1518</v>
      </c>
    </row>
    <row r="138" spans="7:7" x14ac:dyDescent="0.25">
      <c r="G138" t="s">
        <v>1519</v>
      </c>
    </row>
    <row r="139" spans="7:7" x14ac:dyDescent="0.25">
      <c r="G139" t="s">
        <v>1520</v>
      </c>
    </row>
    <row r="140" spans="7:7" x14ac:dyDescent="0.25">
      <c r="G140" t="s">
        <v>1521</v>
      </c>
    </row>
    <row r="141" spans="7:7" x14ac:dyDescent="0.25">
      <c r="G141" t="s">
        <v>1522</v>
      </c>
    </row>
    <row r="142" spans="7:7" x14ac:dyDescent="0.25">
      <c r="G142" t="s">
        <v>1523</v>
      </c>
    </row>
    <row r="143" spans="7:7" x14ac:dyDescent="0.25">
      <c r="G143" t="s">
        <v>1524</v>
      </c>
    </row>
    <row r="144" spans="7:7" x14ac:dyDescent="0.25">
      <c r="G144" t="s">
        <v>1525</v>
      </c>
    </row>
    <row r="145" spans="7:7" x14ac:dyDescent="0.25">
      <c r="G145" t="s">
        <v>1526</v>
      </c>
    </row>
    <row r="146" spans="7:7" x14ac:dyDescent="0.25">
      <c r="G146" t="s">
        <v>1527</v>
      </c>
    </row>
    <row r="147" spans="7:7" x14ac:dyDescent="0.25">
      <c r="G147" t="s">
        <v>1528</v>
      </c>
    </row>
    <row r="148" spans="7:7" x14ac:dyDescent="0.25">
      <c r="G148" t="s">
        <v>1529</v>
      </c>
    </row>
    <row r="149" spans="7:7" x14ac:dyDescent="0.25">
      <c r="G149" t="s">
        <v>1530</v>
      </c>
    </row>
    <row r="150" spans="7:7" x14ac:dyDescent="0.25">
      <c r="G150" t="s">
        <v>1531</v>
      </c>
    </row>
    <row r="151" spans="7:7" x14ac:dyDescent="0.25">
      <c r="G151" t="s">
        <v>1532</v>
      </c>
    </row>
    <row r="152" spans="7:7" x14ac:dyDescent="0.25">
      <c r="G152" t="s">
        <v>1533</v>
      </c>
    </row>
    <row r="153" spans="7:7" x14ac:dyDescent="0.25">
      <c r="G153" t="s">
        <v>1534</v>
      </c>
    </row>
    <row r="154" spans="7:7" x14ac:dyDescent="0.25">
      <c r="G154" t="s">
        <v>1535</v>
      </c>
    </row>
    <row r="155" spans="7:7" x14ac:dyDescent="0.25">
      <c r="G155" t="s">
        <v>1536</v>
      </c>
    </row>
    <row r="156" spans="7:7" x14ac:dyDescent="0.25">
      <c r="G156" t="s">
        <v>1537</v>
      </c>
    </row>
    <row r="157" spans="7:7" x14ac:dyDescent="0.25">
      <c r="G157" t="s">
        <v>1538</v>
      </c>
    </row>
    <row r="158" spans="7:7" x14ac:dyDescent="0.25">
      <c r="G158" t="s">
        <v>1539</v>
      </c>
    </row>
    <row r="159" spans="7:7" x14ac:dyDescent="0.25">
      <c r="G159" t="s">
        <v>1540</v>
      </c>
    </row>
    <row r="160" spans="7:7" x14ac:dyDescent="0.25">
      <c r="G160" t="s">
        <v>1541</v>
      </c>
    </row>
    <row r="161" spans="7:7" x14ac:dyDescent="0.25">
      <c r="G161" t="s">
        <v>1542</v>
      </c>
    </row>
    <row r="162" spans="7:7" x14ac:dyDescent="0.25">
      <c r="G162" t="s">
        <v>1543</v>
      </c>
    </row>
    <row r="163" spans="7:7" x14ac:dyDescent="0.25">
      <c r="G163" t="s">
        <v>1544</v>
      </c>
    </row>
    <row r="164" spans="7:7" x14ac:dyDescent="0.25">
      <c r="G164" t="s">
        <v>1545</v>
      </c>
    </row>
    <row r="165" spans="7:7" x14ac:dyDescent="0.25">
      <c r="G165" t="s">
        <v>1546</v>
      </c>
    </row>
    <row r="166" spans="7:7" x14ac:dyDescent="0.25">
      <c r="G166" t="s">
        <v>1547</v>
      </c>
    </row>
    <row r="167" spans="7:7" x14ac:dyDescent="0.25">
      <c r="G167" t="s">
        <v>1548</v>
      </c>
    </row>
    <row r="168" spans="7:7" x14ac:dyDescent="0.25">
      <c r="G168" t="s">
        <v>1549</v>
      </c>
    </row>
    <row r="169" spans="7:7" x14ac:dyDescent="0.25">
      <c r="G169" t="s">
        <v>1550</v>
      </c>
    </row>
    <row r="170" spans="7:7" x14ac:dyDescent="0.25">
      <c r="G170" t="s">
        <v>1551</v>
      </c>
    </row>
    <row r="171" spans="7:7" x14ac:dyDescent="0.25">
      <c r="G171" t="s">
        <v>1552</v>
      </c>
    </row>
    <row r="172" spans="7:7" x14ac:dyDescent="0.25">
      <c r="G172" t="s">
        <v>1553</v>
      </c>
    </row>
    <row r="173" spans="7:7" x14ac:dyDescent="0.25">
      <c r="G173" t="s">
        <v>1554</v>
      </c>
    </row>
    <row r="174" spans="7:7" x14ac:dyDescent="0.25">
      <c r="G174" t="s">
        <v>1555</v>
      </c>
    </row>
    <row r="175" spans="7:7" x14ac:dyDescent="0.25">
      <c r="G175" t="s">
        <v>1556</v>
      </c>
    </row>
    <row r="176" spans="7:7" x14ac:dyDescent="0.25">
      <c r="G176" t="s">
        <v>1557</v>
      </c>
    </row>
    <row r="177" spans="7:7" x14ac:dyDescent="0.25">
      <c r="G177" t="s">
        <v>1558</v>
      </c>
    </row>
    <row r="178" spans="7:7" x14ac:dyDescent="0.25">
      <c r="G178" t="s">
        <v>1559</v>
      </c>
    </row>
    <row r="179" spans="7:7" x14ac:dyDescent="0.25">
      <c r="G179" t="s">
        <v>1560</v>
      </c>
    </row>
    <row r="180" spans="7:7" x14ac:dyDescent="0.25">
      <c r="G180" t="s">
        <v>1561</v>
      </c>
    </row>
    <row r="181" spans="7:7" x14ac:dyDescent="0.25">
      <c r="G181" t="s">
        <v>1562</v>
      </c>
    </row>
    <row r="182" spans="7:7" x14ac:dyDescent="0.25">
      <c r="G182" t="s">
        <v>1563</v>
      </c>
    </row>
    <row r="183" spans="7:7" x14ac:dyDescent="0.25">
      <c r="G183" t="s">
        <v>1564</v>
      </c>
    </row>
    <row r="184" spans="7:7" x14ac:dyDescent="0.25">
      <c r="G184" t="s">
        <v>1565</v>
      </c>
    </row>
    <row r="185" spans="7:7" x14ac:dyDescent="0.25">
      <c r="G185" t="s">
        <v>1566</v>
      </c>
    </row>
    <row r="186" spans="7:7" x14ac:dyDescent="0.25">
      <c r="G186" t="s">
        <v>1567</v>
      </c>
    </row>
    <row r="187" spans="7:7" x14ac:dyDescent="0.25">
      <c r="G187" t="s">
        <v>1568</v>
      </c>
    </row>
    <row r="188" spans="7:7" x14ac:dyDescent="0.25">
      <c r="G188" t="s">
        <v>1569</v>
      </c>
    </row>
    <row r="189" spans="7:7" x14ac:dyDescent="0.25">
      <c r="G189" t="s">
        <v>1570</v>
      </c>
    </row>
    <row r="190" spans="7:7" x14ac:dyDescent="0.25">
      <c r="G190" t="s">
        <v>1571</v>
      </c>
    </row>
    <row r="191" spans="7:7" x14ac:dyDescent="0.25">
      <c r="G191" t="s">
        <v>1572</v>
      </c>
    </row>
    <row r="192" spans="7:7" x14ac:dyDescent="0.25">
      <c r="G192" t="s">
        <v>1573</v>
      </c>
    </row>
    <row r="193" spans="7:7" x14ac:dyDescent="0.25">
      <c r="G193" t="s">
        <v>1574</v>
      </c>
    </row>
    <row r="194" spans="7:7" x14ac:dyDescent="0.25">
      <c r="G194" t="s">
        <v>1575</v>
      </c>
    </row>
    <row r="195" spans="7:7" x14ac:dyDescent="0.25">
      <c r="G195" t="s">
        <v>1576</v>
      </c>
    </row>
    <row r="196" spans="7:7" x14ac:dyDescent="0.25">
      <c r="G196" t="s">
        <v>1577</v>
      </c>
    </row>
    <row r="197" spans="7:7" x14ac:dyDescent="0.25">
      <c r="G197" t="s">
        <v>1578</v>
      </c>
    </row>
    <row r="198" spans="7:7" x14ac:dyDescent="0.25">
      <c r="G198" t="s">
        <v>1579</v>
      </c>
    </row>
    <row r="199" spans="7:7" x14ac:dyDescent="0.25">
      <c r="G199" t="s">
        <v>1580</v>
      </c>
    </row>
    <row r="200" spans="7:7" x14ac:dyDescent="0.25">
      <c r="G200" t="s">
        <v>1581</v>
      </c>
    </row>
    <row r="201" spans="7:7" x14ac:dyDescent="0.25">
      <c r="G201" t="s">
        <v>1582</v>
      </c>
    </row>
    <row r="202" spans="7:7" x14ac:dyDescent="0.25">
      <c r="G202" t="s">
        <v>1583</v>
      </c>
    </row>
    <row r="203" spans="7:7" x14ac:dyDescent="0.25">
      <c r="G203" t="s">
        <v>1584</v>
      </c>
    </row>
    <row r="204" spans="7:7" x14ac:dyDescent="0.25">
      <c r="G204" t="s">
        <v>1585</v>
      </c>
    </row>
    <row r="205" spans="7:7" x14ac:dyDescent="0.25">
      <c r="G205" t="s">
        <v>1586</v>
      </c>
    </row>
    <row r="206" spans="7:7" x14ac:dyDescent="0.25">
      <c r="G206" t="s">
        <v>1587</v>
      </c>
    </row>
    <row r="207" spans="7:7" x14ac:dyDescent="0.25">
      <c r="G207" t="s">
        <v>1588</v>
      </c>
    </row>
    <row r="208" spans="7:7" x14ac:dyDescent="0.25">
      <c r="G208" t="s">
        <v>1589</v>
      </c>
    </row>
    <row r="209" spans="7:7" x14ac:dyDescent="0.25">
      <c r="G209" t="s">
        <v>1590</v>
      </c>
    </row>
    <row r="210" spans="7:7" x14ac:dyDescent="0.25">
      <c r="G210" t="s">
        <v>1591</v>
      </c>
    </row>
    <row r="211" spans="7:7" x14ac:dyDescent="0.25">
      <c r="G211" t="s">
        <v>1592</v>
      </c>
    </row>
    <row r="212" spans="7:7" x14ac:dyDescent="0.25">
      <c r="G212" t="s">
        <v>1593</v>
      </c>
    </row>
    <row r="213" spans="7:7" x14ac:dyDescent="0.25">
      <c r="G213" t="s">
        <v>1594</v>
      </c>
    </row>
    <row r="214" spans="7:7" x14ac:dyDescent="0.25">
      <c r="G214" t="s">
        <v>1595</v>
      </c>
    </row>
    <row r="215" spans="7:7" x14ac:dyDescent="0.25">
      <c r="G215" t="s">
        <v>1596</v>
      </c>
    </row>
    <row r="216" spans="7:7" x14ac:dyDescent="0.25">
      <c r="G216" t="s">
        <v>1597</v>
      </c>
    </row>
    <row r="217" spans="7:7" x14ac:dyDescent="0.25">
      <c r="G217" t="s">
        <v>1598</v>
      </c>
    </row>
    <row r="218" spans="7:7" x14ac:dyDescent="0.25">
      <c r="G218" t="s">
        <v>1599</v>
      </c>
    </row>
    <row r="219" spans="7:7" x14ac:dyDescent="0.25">
      <c r="G219" t="s">
        <v>1600</v>
      </c>
    </row>
    <row r="220" spans="7:7" x14ac:dyDescent="0.25">
      <c r="G220" t="s">
        <v>1601</v>
      </c>
    </row>
    <row r="221" spans="7:7" x14ac:dyDescent="0.25">
      <c r="G221" t="s">
        <v>1602</v>
      </c>
    </row>
  </sheetData>
  <sortState ref="A2:A261">
    <sortCondition ref="A1"/>
  </sortState>
  <conditionalFormatting sqref="A1:U102">
    <cfRule type="duplicateValues" dxfId="21" priority="49"/>
  </conditionalFormatting>
  <conditionalFormatting sqref="G1:U246">
    <cfRule type="duplicateValues" dxfId="20" priority="50"/>
  </conditionalFormatting>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N1512"/>
  <sheetViews>
    <sheetView zoomScaleNormal="100" workbookViewId="0">
      <pane xSplit="3" ySplit="1" topLeftCell="D531" activePane="bottomRight" state="frozen"/>
      <selection activeCell="F189" sqref="F189:F201"/>
      <selection pane="topRight" activeCell="F189" sqref="F189:F201"/>
      <selection pane="bottomLeft" activeCell="F189" sqref="F189:F201"/>
      <selection pane="bottomRight" activeCell="K1" sqref="K1:K1048576"/>
    </sheetView>
  </sheetViews>
  <sheetFormatPr defaultRowHeight="13.8" x14ac:dyDescent="0.25"/>
  <cols>
    <col min="2" max="2" width="16.33203125" customWidth="1"/>
    <col min="3" max="3" width="32.33203125" style="500" customWidth="1"/>
    <col min="4" max="4" width="17.109375" customWidth="1"/>
    <col min="5" max="5" width="43.33203125" style="500" customWidth="1"/>
    <col min="6" max="6" width="18.109375" customWidth="1"/>
    <col min="7" max="7" width="25" customWidth="1"/>
    <col min="8" max="9" width="18.109375" customWidth="1"/>
    <col min="10" max="10" width="40.6640625" customWidth="1"/>
  </cols>
  <sheetData>
    <row r="1" spans="1:14" ht="47.25" customHeight="1" x14ac:dyDescent="0.25">
      <c r="A1" s="351" t="s">
        <v>1603</v>
      </c>
      <c r="B1" s="351" t="s">
        <v>1604</v>
      </c>
      <c r="C1" s="501" t="s">
        <v>1605</v>
      </c>
      <c r="D1" s="352" t="s">
        <v>1606</v>
      </c>
      <c r="E1" s="484" t="s">
        <v>1607</v>
      </c>
      <c r="F1" s="352" t="s">
        <v>1608</v>
      </c>
      <c r="G1" s="352" t="s">
        <v>517</v>
      </c>
      <c r="H1" s="352" t="s">
        <v>1609</v>
      </c>
      <c r="I1" s="352" t="s">
        <v>1610</v>
      </c>
      <c r="J1" s="352" t="s">
        <v>1611</v>
      </c>
      <c r="K1" s="319"/>
      <c r="L1" s="318"/>
      <c r="M1" s="318"/>
      <c r="N1" s="174"/>
    </row>
    <row r="2" spans="1:14" ht="53.25" customHeight="1" x14ac:dyDescent="0.25">
      <c r="A2" s="321">
        <v>220</v>
      </c>
      <c r="B2" s="476" t="s">
        <v>429</v>
      </c>
      <c r="C2" s="490" t="s">
        <v>1613</v>
      </c>
      <c r="D2" s="476" t="s">
        <v>355</v>
      </c>
      <c r="E2" s="485" t="s">
        <v>1614</v>
      </c>
      <c r="F2" s="457" t="s">
        <v>520</v>
      </c>
      <c r="G2" s="469" t="s">
        <v>522</v>
      </c>
      <c r="H2" s="469"/>
      <c r="I2" s="469"/>
      <c r="J2" s="469"/>
      <c r="K2" s="308"/>
      <c r="L2" s="307"/>
      <c r="M2" s="174"/>
      <c r="N2" s="174"/>
    </row>
    <row r="3" spans="1:14" ht="53.25" customHeight="1" x14ac:dyDescent="0.25">
      <c r="A3" s="353">
        <v>218</v>
      </c>
      <c r="B3" s="458" t="s">
        <v>350</v>
      </c>
      <c r="C3" s="486" t="s">
        <v>1613</v>
      </c>
      <c r="D3" s="476" t="s">
        <v>355</v>
      </c>
      <c r="E3" s="486" t="s">
        <v>1615</v>
      </c>
      <c r="F3" s="458" t="s">
        <v>537</v>
      </c>
      <c r="G3" s="473" t="s">
        <v>539</v>
      </c>
      <c r="H3" s="541"/>
      <c r="I3" s="541"/>
      <c r="J3" s="541"/>
      <c r="K3" s="308"/>
      <c r="L3" s="307"/>
      <c r="M3" s="174"/>
      <c r="N3" s="174"/>
    </row>
    <row r="4" spans="1:14" ht="53.25" customHeight="1" x14ac:dyDescent="0.25">
      <c r="A4" s="321">
        <v>219</v>
      </c>
      <c r="B4" s="458" t="s">
        <v>377</v>
      </c>
      <c r="C4" s="486" t="s">
        <v>1613</v>
      </c>
      <c r="D4" s="476" t="s">
        <v>355</v>
      </c>
      <c r="E4" s="486" t="s">
        <v>1616</v>
      </c>
      <c r="F4" s="458" t="s">
        <v>537</v>
      </c>
      <c r="G4" s="473" t="s">
        <v>545</v>
      </c>
      <c r="H4" s="541"/>
      <c r="I4" s="541"/>
      <c r="J4" s="541"/>
      <c r="K4" s="308"/>
      <c r="L4" s="307"/>
      <c r="M4" s="174"/>
      <c r="N4" s="174"/>
    </row>
    <row r="5" spans="1:14" ht="53.25" customHeight="1" x14ac:dyDescent="0.25">
      <c r="A5" s="321">
        <v>217</v>
      </c>
      <c r="B5" s="458" t="s">
        <v>403</v>
      </c>
      <c r="C5" s="486" t="s">
        <v>1613</v>
      </c>
      <c r="D5" s="476" t="s">
        <v>355</v>
      </c>
      <c r="E5" s="486" t="s">
        <v>1617</v>
      </c>
      <c r="F5" s="458" t="s">
        <v>537</v>
      </c>
      <c r="G5" s="473" t="s">
        <v>550</v>
      </c>
      <c r="H5" s="541"/>
      <c r="I5" s="541"/>
      <c r="J5" s="541"/>
      <c r="K5" s="174"/>
      <c r="L5" s="175"/>
      <c r="M5" s="175"/>
      <c r="N5" s="175"/>
    </row>
    <row r="6" spans="1:14" ht="53.25" customHeight="1" x14ac:dyDescent="0.25">
      <c r="A6" s="321">
        <v>225</v>
      </c>
      <c r="B6" s="459" t="s">
        <v>454</v>
      </c>
      <c r="C6" s="487" t="s">
        <v>1613</v>
      </c>
      <c r="D6" s="476" t="s">
        <v>355</v>
      </c>
      <c r="E6" s="487" t="s">
        <v>1618</v>
      </c>
      <c r="F6" s="459" t="s">
        <v>555</v>
      </c>
      <c r="G6" s="475" t="s">
        <v>557</v>
      </c>
      <c r="H6" s="542"/>
      <c r="I6" s="542"/>
      <c r="J6" s="542"/>
      <c r="K6" s="308"/>
      <c r="L6" s="307"/>
      <c r="M6" s="174"/>
      <c r="N6" s="174"/>
    </row>
    <row r="7" spans="1:14" ht="53.25" customHeight="1" x14ac:dyDescent="0.25">
      <c r="A7" s="321">
        <v>5</v>
      </c>
      <c r="B7" s="460" t="s">
        <v>477</v>
      </c>
      <c r="C7" s="488" t="s">
        <v>1613</v>
      </c>
      <c r="D7" s="476" t="s">
        <v>355</v>
      </c>
      <c r="E7" s="488" t="s">
        <v>1619</v>
      </c>
      <c r="F7" s="460" t="s">
        <v>555</v>
      </c>
      <c r="G7" s="466" t="s">
        <v>561</v>
      </c>
      <c r="H7" s="543"/>
      <c r="I7" s="543"/>
      <c r="J7" s="543"/>
      <c r="K7" s="308"/>
      <c r="L7" s="310"/>
      <c r="M7" s="175"/>
      <c r="N7" s="175"/>
    </row>
    <row r="8" spans="1:14" ht="53.25" customHeight="1" x14ac:dyDescent="0.25">
      <c r="A8" s="321">
        <v>146</v>
      </c>
      <c r="B8" s="461" t="s">
        <v>496</v>
      </c>
      <c r="C8" s="489" t="s">
        <v>1613</v>
      </c>
      <c r="D8" s="476" t="s">
        <v>355</v>
      </c>
      <c r="E8" s="489" t="s">
        <v>1620</v>
      </c>
      <c r="F8" s="461" t="s">
        <v>536</v>
      </c>
      <c r="G8" s="526" t="s">
        <v>569</v>
      </c>
      <c r="H8" s="526"/>
      <c r="I8" s="526"/>
      <c r="J8" s="526"/>
      <c r="K8" s="175"/>
      <c r="L8" s="174"/>
      <c r="M8" s="174"/>
      <c r="N8" s="174"/>
    </row>
    <row r="9" spans="1:14" ht="53.25" customHeight="1" x14ac:dyDescent="0.25">
      <c r="A9" s="321">
        <v>147</v>
      </c>
      <c r="B9" s="458" t="s">
        <v>354</v>
      </c>
      <c r="C9" s="486" t="s">
        <v>1621</v>
      </c>
      <c r="D9" s="476" t="s">
        <v>355</v>
      </c>
      <c r="E9" s="486" t="s">
        <v>1615</v>
      </c>
      <c r="F9" s="458" t="s">
        <v>537</v>
      </c>
      <c r="G9" s="473" t="s">
        <v>539</v>
      </c>
      <c r="H9" s="541"/>
      <c r="I9" s="541"/>
      <c r="J9" s="541"/>
      <c r="K9" s="308"/>
      <c r="L9" s="307"/>
      <c r="M9" s="174"/>
      <c r="N9" s="174"/>
    </row>
    <row r="10" spans="1:14" ht="53.25" customHeight="1" x14ac:dyDescent="0.25">
      <c r="A10" s="321">
        <v>176</v>
      </c>
      <c r="B10" s="458" t="s">
        <v>381</v>
      </c>
      <c r="C10" s="486" t="s">
        <v>1621</v>
      </c>
      <c r="D10" s="476" t="s">
        <v>355</v>
      </c>
      <c r="E10" s="486" t="s">
        <v>1616</v>
      </c>
      <c r="F10" s="458" t="s">
        <v>537</v>
      </c>
      <c r="G10" s="473" t="s">
        <v>545</v>
      </c>
      <c r="H10" s="541"/>
      <c r="I10" s="541"/>
      <c r="J10" s="541"/>
      <c r="K10" s="308"/>
      <c r="L10" s="307"/>
      <c r="M10" s="174"/>
      <c r="N10" s="174"/>
    </row>
    <row r="11" spans="1:14" ht="53.25" customHeight="1" x14ac:dyDescent="0.25">
      <c r="A11" s="321">
        <v>3</v>
      </c>
      <c r="B11" s="458" t="s">
        <v>407</v>
      </c>
      <c r="C11" s="486" t="s">
        <v>1621</v>
      </c>
      <c r="D11" s="476" t="s">
        <v>355</v>
      </c>
      <c r="E11" s="486" t="s">
        <v>1617</v>
      </c>
      <c r="F11" s="458" t="s">
        <v>537</v>
      </c>
      <c r="G11" s="473" t="s">
        <v>550</v>
      </c>
      <c r="H11" s="541"/>
      <c r="I11" s="541"/>
      <c r="J11" s="541"/>
      <c r="K11" s="308"/>
      <c r="L11" s="310"/>
      <c r="M11" s="175"/>
      <c r="N11" s="175"/>
    </row>
    <row r="12" spans="1:14" ht="53.25" customHeight="1" x14ac:dyDescent="0.25">
      <c r="A12" s="321">
        <v>9</v>
      </c>
      <c r="B12" s="459" t="s">
        <v>433</v>
      </c>
      <c r="C12" s="487" t="s">
        <v>1621</v>
      </c>
      <c r="D12" s="476" t="s">
        <v>355</v>
      </c>
      <c r="E12" s="487" t="s">
        <v>1618</v>
      </c>
      <c r="F12" s="459" t="s">
        <v>555</v>
      </c>
      <c r="G12" s="475" t="s">
        <v>557</v>
      </c>
      <c r="H12" s="542"/>
      <c r="I12" s="542"/>
      <c r="J12" s="542"/>
      <c r="K12" s="309"/>
      <c r="L12" s="307"/>
      <c r="M12" s="174"/>
      <c r="N12" s="174"/>
    </row>
    <row r="13" spans="1:14" ht="53.25" customHeight="1" x14ac:dyDescent="0.25">
      <c r="A13" s="321">
        <v>6</v>
      </c>
      <c r="B13" s="460" t="s">
        <v>458</v>
      </c>
      <c r="C13" s="488" t="s">
        <v>1621</v>
      </c>
      <c r="D13" s="476" t="s">
        <v>355</v>
      </c>
      <c r="E13" s="488" t="s">
        <v>1619</v>
      </c>
      <c r="F13" s="460" t="s">
        <v>555</v>
      </c>
      <c r="G13" s="466" t="s">
        <v>561</v>
      </c>
      <c r="H13" s="543"/>
      <c r="I13" s="543"/>
      <c r="J13" s="543"/>
      <c r="K13" s="312"/>
      <c r="L13" s="174"/>
      <c r="M13" s="174"/>
      <c r="N13" s="174"/>
    </row>
    <row r="14" spans="1:14" ht="53.25" customHeight="1" x14ac:dyDescent="0.25">
      <c r="A14" s="321">
        <v>213</v>
      </c>
      <c r="B14" s="461" t="s">
        <v>481</v>
      </c>
      <c r="C14" s="489" t="s">
        <v>1621</v>
      </c>
      <c r="D14" s="476" t="s">
        <v>355</v>
      </c>
      <c r="E14" s="489" t="s">
        <v>1620</v>
      </c>
      <c r="F14" s="461" t="s">
        <v>536</v>
      </c>
      <c r="G14" s="526" t="s">
        <v>569</v>
      </c>
      <c r="H14" s="526"/>
      <c r="I14" s="526"/>
      <c r="J14" s="526"/>
      <c r="K14" s="312"/>
      <c r="L14" s="174"/>
      <c r="M14" s="174"/>
      <c r="N14" s="174"/>
    </row>
    <row r="15" spans="1:14" ht="53.25" customHeight="1" x14ac:dyDescent="0.25">
      <c r="A15" s="321">
        <v>216</v>
      </c>
      <c r="B15" s="476" t="s">
        <v>421</v>
      </c>
      <c r="C15" s="490" t="s">
        <v>315</v>
      </c>
      <c r="D15" s="476" t="s">
        <v>355</v>
      </c>
      <c r="E15" s="485" t="s">
        <v>1614</v>
      </c>
      <c r="F15" s="457" t="s">
        <v>520</v>
      </c>
      <c r="G15" s="469" t="s">
        <v>522</v>
      </c>
      <c r="H15" s="469"/>
      <c r="I15" s="469"/>
      <c r="J15" s="469"/>
      <c r="K15" s="312"/>
      <c r="L15" s="174"/>
      <c r="M15" s="174"/>
      <c r="N15" s="174"/>
    </row>
    <row r="16" spans="1:14" ht="53.25" customHeight="1" x14ac:dyDescent="0.25">
      <c r="A16" s="321">
        <v>210</v>
      </c>
      <c r="B16" s="457" t="s">
        <v>447</v>
      </c>
      <c r="C16" s="490" t="s">
        <v>315</v>
      </c>
      <c r="D16" s="476" t="s">
        <v>355</v>
      </c>
      <c r="E16" s="490" t="s">
        <v>1622</v>
      </c>
      <c r="F16" s="457" t="s">
        <v>520</v>
      </c>
      <c r="G16" s="471" t="s">
        <v>527</v>
      </c>
      <c r="H16" s="471"/>
      <c r="I16" s="471"/>
      <c r="J16" s="471"/>
      <c r="K16" s="312"/>
      <c r="L16" s="174"/>
      <c r="M16" s="174"/>
      <c r="N16" s="174"/>
    </row>
    <row r="17" spans="1:14" ht="53.25" customHeight="1" x14ac:dyDescent="0.25">
      <c r="A17" s="321">
        <v>214</v>
      </c>
      <c r="B17" s="458" t="s">
        <v>342</v>
      </c>
      <c r="C17" s="486" t="s">
        <v>315</v>
      </c>
      <c r="D17" s="476" t="s">
        <v>355</v>
      </c>
      <c r="E17" s="486" t="s">
        <v>1615</v>
      </c>
      <c r="F17" s="458" t="s">
        <v>537</v>
      </c>
      <c r="G17" s="473" t="s">
        <v>539</v>
      </c>
      <c r="H17" s="541"/>
      <c r="I17" s="541"/>
      <c r="J17" s="541"/>
      <c r="K17" s="312"/>
      <c r="L17" s="174"/>
      <c r="M17" s="174"/>
      <c r="N17" s="174"/>
    </row>
    <row r="18" spans="1:14" ht="53.25" customHeight="1" x14ac:dyDescent="0.25">
      <c r="A18" s="321">
        <v>211</v>
      </c>
      <c r="B18" s="458" t="s">
        <v>369</v>
      </c>
      <c r="C18" s="486" t="s">
        <v>315</v>
      </c>
      <c r="D18" s="476" t="s">
        <v>355</v>
      </c>
      <c r="E18" s="486" t="s">
        <v>1616</v>
      </c>
      <c r="F18" s="458" t="s">
        <v>537</v>
      </c>
      <c r="G18" s="473" t="s">
        <v>545</v>
      </c>
      <c r="H18" s="541"/>
      <c r="I18" s="541"/>
      <c r="J18" s="541"/>
      <c r="K18" s="312"/>
      <c r="L18" s="174"/>
      <c r="M18" s="174"/>
      <c r="N18" s="174"/>
    </row>
    <row r="19" spans="1:14" ht="53.25" customHeight="1" x14ac:dyDescent="0.25">
      <c r="A19" s="321">
        <v>196</v>
      </c>
      <c r="B19" s="458" t="s">
        <v>395</v>
      </c>
      <c r="C19" s="486" t="s">
        <v>315</v>
      </c>
      <c r="D19" s="476" t="s">
        <v>355</v>
      </c>
      <c r="E19" s="486" t="s">
        <v>1617</v>
      </c>
      <c r="F19" s="458" t="s">
        <v>537</v>
      </c>
      <c r="G19" s="473" t="s">
        <v>550</v>
      </c>
      <c r="H19" s="541"/>
      <c r="I19" s="541"/>
      <c r="J19" s="541"/>
      <c r="K19" s="312"/>
      <c r="L19" s="174"/>
      <c r="M19" s="174"/>
      <c r="N19" s="174"/>
    </row>
    <row r="20" spans="1:14" ht="53.25" customHeight="1" x14ac:dyDescent="0.25">
      <c r="A20" s="321">
        <v>117</v>
      </c>
      <c r="B20" s="459" t="s">
        <v>471</v>
      </c>
      <c r="C20" s="487" t="s">
        <v>315</v>
      </c>
      <c r="D20" s="476" t="s">
        <v>355</v>
      </c>
      <c r="E20" s="487" t="s">
        <v>1618</v>
      </c>
      <c r="F20" s="459" t="s">
        <v>555</v>
      </c>
      <c r="G20" s="475" t="s">
        <v>557</v>
      </c>
      <c r="H20" s="542"/>
      <c r="I20" s="542"/>
      <c r="J20" s="542"/>
      <c r="K20" s="308"/>
      <c r="L20" s="307"/>
      <c r="M20" s="174"/>
      <c r="N20" s="174"/>
    </row>
    <row r="21" spans="1:14" ht="53.25" customHeight="1" x14ac:dyDescent="0.25">
      <c r="A21" s="321">
        <v>195</v>
      </c>
      <c r="B21" s="460" t="s">
        <v>490</v>
      </c>
      <c r="C21" s="488" t="s">
        <v>315</v>
      </c>
      <c r="D21" s="476" t="s">
        <v>355</v>
      </c>
      <c r="E21" s="488" t="s">
        <v>1619</v>
      </c>
      <c r="F21" s="460" t="s">
        <v>555</v>
      </c>
      <c r="G21" s="466" t="s">
        <v>561</v>
      </c>
      <c r="H21" s="543"/>
      <c r="I21" s="543"/>
      <c r="J21" s="543"/>
      <c r="K21" s="308"/>
      <c r="L21" s="310"/>
      <c r="M21" s="175"/>
      <c r="N21" s="175"/>
    </row>
    <row r="22" spans="1:14" ht="53.25" customHeight="1" x14ac:dyDescent="0.25">
      <c r="A22" s="321">
        <v>118</v>
      </c>
      <c r="B22" s="480" t="s">
        <v>504</v>
      </c>
      <c r="C22" s="487" t="s">
        <v>315</v>
      </c>
      <c r="D22" s="476" t="s">
        <v>355</v>
      </c>
      <c r="E22" s="491" t="s">
        <v>1623</v>
      </c>
      <c r="F22" s="459" t="s">
        <v>555</v>
      </c>
      <c r="G22" s="525" t="s">
        <v>565</v>
      </c>
      <c r="H22" s="544"/>
      <c r="I22" s="544"/>
      <c r="J22" s="544"/>
      <c r="K22" s="308"/>
      <c r="L22" s="310"/>
      <c r="M22" s="175"/>
      <c r="N22" s="175"/>
    </row>
    <row r="23" spans="1:14" ht="53.25" customHeight="1" x14ac:dyDescent="0.25">
      <c r="A23" s="321">
        <v>200</v>
      </c>
      <c r="B23" s="461" t="s">
        <v>512</v>
      </c>
      <c r="C23" s="489" t="s">
        <v>315</v>
      </c>
      <c r="D23" s="476" t="s">
        <v>355</v>
      </c>
      <c r="E23" s="489" t="s">
        <v>1620</v>
      </c>
      <c r="F23" s="461" t="s">
        <v>536</v>
      </c>
      <c r="G23" s="526" t="s">
        <v>569</v>
      </c>
      <c r="H23" s="526"/>
      <c r="I23" s="526"/>
      <c r="J23" s="526"/>
      <c r="K23" s="311"/>
      <c r="L23" s="307"/>
      <c r="M23" s="174"/>
      <c r="N23" s="174"/>
    </row>
    <row r="24" spans="1:14" ht="53.25" customHeight="1" x14ac:dyDescent="0.25">
      <c r="A24" s="321">
        <v>59</v>
      </c>
      <c r="B24" s="458" t="s">
        <v>332</v>
      </c>
      <c r="C24" s="486" t="s">
        <v>305</v>
      </c>
      <c r="D24" s="476" t="s">
        <v>355</v>
      </c>
      <c r="E24" s="486" t="s">
        <v>1615</v>
      </c>
      <c r="F24" s="458" t="s">
        <v>537</v>
      </c>
      <c r="G24" s="473" t="s">
        <v>539</v>
      </c>
      <c r="H24" s="541"/>
      <c r="I24" s="541"/>
      <c r="J24" s="541"/>
      <c r="K24" s="308"/>
      <c r="L24" s="307"/>
      <c r="M24" s="174"/>
      <c r="N24" s="174"/>
    </row>
    <row r="25" spans="1:14" ht="53.25" customHeight="1" x14ac:dyDescent="0.25">
      <c r="A25" s="321">
        <v>60</v>
      </c>
      <c r="B25" s="458" t="s">
        <v>359</v>
      </c>
      <c r="C25" s="486" t="s">
        <v>305</v>
      </c>
      <c r="D25" s="476" t="s">
        <v>355</v>
      </c>
      <c r="E25" s="486" t="s">
        <v>1617</v>
      </c>
      <c r="F25" s="458" t="s">
        <v>537</v>
      </c>
      <c r="G25" s="473" t="s">
        <v>550</v>
      </c>
      <c r="H25" s="541"/>
      <c r="I25" s="541"/>
      <c r="J25" s="541"/>
      <c r="K25" s="308"/>
      <c r="L25" s="307"/>
      <c r="M25" s="174"/>
      <c r="N25" s="174"/>
    </row>
    <row r="26" spans="1:14" ht="53.25" customHeight="1" x14ac:dyDescent="0.25">
      <c r="A26" s="320">
        <v>315</v>
      </c>
      <c r="B26" s="459" t="s">
        <v>385</v>
      </c>
      <c r="C26" s="487" t="s">
        <v>305</v>
      </c>
      <c r="D26" s="476" t="s">
        <v>355</v>
      </c>
      <c r="E26" s="487" t="s">
        <v>1618</v>
      </c>
      <c r="F26" s="459" t="s">
        <v>555</v>
      </c>
      <c r="G26" s="475" t="s">
        <v>557</v>
      </c>
      <c r="H26" s="542"/>
      <c r="I26" s="542"/>
      <c r="J26" s="542"/>
      <c r="K26" s="308"/>
      <c r="L26" s="307"/>
      <c r="M26" s="174"/>
      <c r="N26" s="174"/>
    </row>
    <row r="27" spans="1:14" ht="53.25" customHeight="1" x14ac:dyDescent="0.25">
      <c r="A27" s="321">
        <v>58</v>
      </c>
      <c r="B27" s="460" t="s">
        <v>411</v>
      </c>
      <c r="C27" s="488" t="s">
        <v>305</v>
      </c>
      <c r="D27" s="476" t="s">
        <v>355</v>
      </c>
      <c r="E27" s="488" t="s">
        <v>1619</v>
      </c>
      <c r="F27" s="460" t="s">
        <v>555</v>
      </c>
      <c r="G27" s="466" t="s">
        <v>561</v>
      </c>
      <c r="H27" s="543"/>
      <c r="I27" s="543"/>
      <c r="J27" s="543"/>
      <c r="K27" s="309"/>
      <c r="L27" s="174"/>
      <c r="M27" s="174"/>
      <c r="N27" s="174"/>
    </row>
    <row r="28" spans="1:14" ht="53.25" customHeight="1" x14ac:dyDescent="0.25">
      <c r="A28" s="320">
        <v>326</v>
      </c>
      <c r="B28" s="480" t="s">
        <v>437</v>
      </c>
      <c r="C28" s="487" t="s">
        <v>305</v>
      </c>
      <c r="D28" s="476" t="s">
        <v>355</v>
      </c>
      <c r="E28" s="491" t="s">
        <v>1623</v>
      </c>
      <c r="F28" s="459" t="s">
        <v>555</v>
      </c>
      <c r="G28" s="525" t="s">
        <v>565</v>
      </c>
      <c r="H28" s="544"/>
      <c r="I28" s="544"/>
      <c r="J28" s="544"/>
      <c r="K28" s="309"/>
      <c r="L28" s="307"/>
      <c r="M28" s="174"/>
      <c r="N28" s="174"/>
    </row>
    <row r="29" spans="1:14" ht="53.25" customHeight="1" x14ac:dyDescent="0.25">
      <c r="A29" s="321">
        <v>61</v>
      </c>
      <c r="B29" s="461" t="s">
        <v>461</v>
      </c>
      <c r="C29" s="489" t="s">
        <v>305</v>
      </c>
      <c r="D29" s="476" t="s">
        <v>355</v>
      </c>
      <c r="E29" s="489" t="s">
        <v>1620</v>
      </c>
      <c r="F29" s="461" t="s">
        <v>536</v>
      </c>
      <c r="G29" s="526" t="s">
        <v>569</v>
      </c>
      <c r="H29" s="526"/>
      <c r="I29" s="526"/>
      <c r="J29" s="526"/>
      <c r="K29" s="309"/>
      <c r="L29" s="307"/>
      <c r="M29" s="174"/>
      <c r="N29" s="174"/>
    </row>
    <row r="30" spans="1:14" ht="53.25" customHeight="1" x14ac:dyDescent="0.25">
      <c r="A30" s="321">
        <v>201</v>
      </c>
      <c r="B30" s="457" t="s">
        <v>414</v>
      </c>
      <c r="C30" s="490" t="s">
        <v>1624</v>
      </c>
      <c r="D30" s="476" t="s">
        <v>355</v>
      </c>
      <c r="E30" s="490" t="s">
        <v>1622</v>
      </c>
      <c r="F30" s="457" t="s">
        <v>520</v>
      </c>
      <c r="G30" s="471" t="s">
        <v>527</v>
      </c>
      <c r="H30" s="471"/>
      <c r="I30" s="471"/>
      <c r="J30" s="471"/>
      <c r="K30" s="309"/>
      <c r="L30" s="307"/>
      <c r="M30" s="174"/>
      <c r="N30" s="174"/>
    </row>
    <row r="31" spans="1:14" ht="53.25" customHeight="1" x14ac:dyDescent="0.25">
      <c r="A31" s="321">
        <v>202</v>
      </c>
      <c r="B31" s="458" t="s">
        <v>335</v>
      </c>
      <c r="C31" s="486" t="s">
        <v>1624</v>
      </c>
      <c r="D31" s="476" t="s">
        <v>355</v>
      </c>
      <c r="E31" s="486" t="s">
        <v>1615</v>
      </c>
      <c r="F31" s="458" t="s">
        <v>537</v>
      </c>
      <c r="G31" s="473" t="s">
        <v>539</v>
      </c>
      <c r="H31" s="541"/>
      <c r="I31" s="541"/>
      <c r="J31" s="541"/>
      <c r="K31" s="309"/>
      <c r="L31" s="307"/>
      <c r="M31" s="174"/>
      <c r="N31" s="174"/>
    </row>
    <row r="32" spans="1:14" ht="53.25" customHeight="1" x14ac:dyDescent="0.25">
      <c r="A32" s="321">
        <v>204</v>
      </c>
      <c r="B32" s="458" t="s">
        <v>362</v>
      </c>
      <c r="C32" s="486" t="s">
        <v>1624</v>
      </c>
      <c r="D32" s="476" t="s">
        <v>355</v>
      </c>
      <c r="E32" s="486" t="s">
        <v>1616</v>
      </c>
      <c r="F32" s="458" t="s">
        <v>537</v>
      </c>
      <c r="G32" s="473" t="s">
        <v>545</v>
      </c>
      <c r="H32" s="541"/>
      <c r="I32" s="541"/>
      <c r="J32" s="541"/>
      <c r="K32" s="309"/>
      <c r="L32" s="307"/>
      <c r="M32" s="174"/>
      <c r="N32" s="174"/>
    </row>
    <row r="33" spans="1:14" ht="53.25" customHeight="1" x14ac:dyDescent="0.25">
      <c r="A33" s="321">
        <v>206</v>
      </c>
      <c r="B33" s="458" t="s">
        <v>388</v>
      </c>
      <c r="C33" s="486" t="s">
        <v>1624</v>
      </c>
      <c r="D33" s="476" t="s">
        <v>355</v>
      </c>
      <c r="E33" s="486" t="s">
        <v>1617</v>
      </c>
      <c r="F33" s="458" t="s">
        <v>537</v>
      </c>
      <c r="G33" s="473" t="s">
        <v>550</v>
      </c>
      <c r="H33" s="541"/>
      <c r="I33" s="541"/>
      <c r="J33" s="541"/>
      <c r="K33" s="309"/>
      <c r="L33" s="307"/>
      <c r="M33" s="174"/>
      <c r="N33" s="174"/>
    </row>
    <row r="34" spans="1:14" ht="53.25" customHeight="1" x14ac:dyDescent="0.25">
      <c r="A34" s="321">
        <v>57</v>
      </c>
      <c r="B34" s="459" t="s">
        <v>440</v>
      </c>
      <c r="C34" s="487" t="s">
        <v>1624</v>
      </c>
      <c r="D34" s="476" t="s">
        <v>355</v>
      </c>
      <c r="E34" s="487" t="s">
        <v>1618</v>
      </c>
      <c r="F34" s="459" t="s">
        <v>555</v>
      </c>
      <c r="G34" s="475" t="s">
        <v>557</v>
      </c>
      <c r="H34" s="542"/>
      <c r="I34" s="542"/>
      <c r="J34" s="542"/>
      <c r="K34" s="309"/>
      <c r="L34" s="310"/>
      <c r="M34" s="175"/>
      <c r="N34" s="174"/>
    </row>
    <row r="35" spans="1:14" ht="53.25" customHeight="1" x14ac:dyDescent="0.25">
      <c r="A35" s="321">
        <v>205</v>
      </c>
      <c r="B35" s="480" t="s">
        <v>464</v>
      </c>
      <c r="C35" s="487" t="s">
        <v>1624</v>
      </c>
      <c r="D35" s="476" t="s">
        <v>355</v>
      </c>
      <c r="E35" s="491" t="s">
        <v>1623</v>
      </c>
      <c r="F35" s="459" t="s">
        <v>555</v>
      </c>
      <c r="G35" s="525" t="s">
        <v>565</v>
      </c>
      <c r="H35" s="544"/>
      <c r="I35" s="544"/>
      <c r="J35" s="544"/>
      <c r="K35" s="309"/>
      <c r="L35" s="307"/>
      <c r="M35" s="174"/>
      <c r="N35" s="174"/>
    </row>
    <row r="36" spans="1:14" ht="53.25" customHeight="1" x14ac:dyDescent="0.25">
      <c r="A36" s="321">
        <v>203</v>
      </c>
      <c r="B36" s="461" t="s">
        <v>484</v>
      </c>
      <c r="C36" s="489" t="s">
        <v>1624</v>
      </c>
      <c r="D36" s="476" t="s">
        <v>355</v>
      </c>
      <c r="E36" s="489" t="s">
        <v>1620</v>
      </c>
      <c r="F36" s="461" t="s">
        <v>536</v>
      </c>
      <c r="G36" s="526" t="s">
        <v>569</v>
      </c>
      <c r="H36" s="526"/>
      <c r="I36" s="526"/>
      <c r="J36" s="526"/>
      <c r="K36" s="309"/>
      <c r="L36" s="310"/>
      <c r="M36" s="175"/>
      <c r="N36" s="175"/>
    </row>
    <row r="37" spans="1:14" ht="53.25" customHeight="1" x14ac:dyDescent="0.25">
      <c r="A37" s="321">
        <v>44</v>
      </c>
      <c r="B37" s="463" t="s">
        <v>499</v>
      </c>
      <c r="C37" s="492" t="s">
        <v>1624</v>
      </c>
      <c r="D37" s="476" t="s">
        <v>355</v>
      </c>
      <c r="E37" s="492" t="s">
        <v>1625</v>
      </c>
      <c r="F37" s="463" t="s">
        <v>572</v>
      </c>
      <c r="G37" s="527" t="s">
        <v>574</v>
      </c>
      <c r="H37" s="527"/>
      <c r="I37" s="527"/>
      <c r="J37" s="527"/>
      <c r="K37" s="309"/>
      <c r="L37" s="310"/>
      <c r="M37" s="175"/>
      <c r="N37" s="315"/>
    </row>
    <row r="38" spans="1:14" ht="53.25" customHeight="1" x14ac:dyDescent="0.25">
      <c r="A38" s="321">
        <v>45</v>
      </c>
      <c r="B38" s="457" t="s">
        <v>418</v>
      </c>
      <c r="C38" s="490" t="s">
        <v>1626</v>
      </c>
      <c r="D38" s="476" t="s">
        <v>355</v>
      </c>
      <c r="E38" s="490" t="s">
        <v>1622</v>
      </c>
      <c r="F38" s="457" t="s">
        <v>520</v>
      </c>
      <c r="G38" s="471" t="s">
        <v>527</v>
      </c>
      <c r="H38" s="471"/>
      <c r="I38" s="471"/>
      <c r="J38" s="471"/>
      <c r="K38" s="309"/>
      <c r="L38" s="174"/>
      <c r="M38" s="174"/>
      <c r="N38" s="174"/>
    </row>
    <row r="39" spans="1:14" ht="53.25" customHeight="1" x14ac:dyDescent="0.25">
      <c r="A39" s="321">
        <v>228</v>
      </c>
      <c r="B39" s="458" t="s">
        <v>339</v>
      </c>
      <c r="C39" s="486" t="s">
        <v>1626</v>
      </c>
      <c r="D39" s="476" t="s">
        <v>355</v>
      </c>
      <c r="E39" s="486" t="s">
        <v>1615</v>
      </c>
      <c r="F39" s="458" t="s">
        <v>537</v>
      </c>
      <c r="G39" s="473" t="s">
        <v>539</v>
      </c>
      <c r="H39" s="541"/>
      <c r="I39" s="541"/>
      <c r="J39" s="541"/>
      <c r="K39" s="309"/>
      <c r="L39" s="174"/>
      <c r="M39" s="174"/>
      <c r="N39" s="174"/>
    </row>
    <row r="40" spans="1:14" ht="53.25" customHeight="1" x14ac:dyDescent="0.25">
      <c r="A40" s="321">
        <v>229</v>
      </c>
      <c r="B40" s="458" t="s">
        <v>366</v>
      </c>
      <c r="C40" s="486" t="s">
        <v>1626</v>
      </c>
      <c r="D40" s="476" t="s">
        <v>355</v>
      </c>
      <c r="E40" s="486" t="s">
        <v>1616</v>
      </c>
      <c r="F40" s="458" t="s">
        <v>537</v>
      </c>
      <c r="G40" s="473" t="s">
        <v>545</v>
      </c>
      <c r="H40" s="541"/>
      <c r="I40" s="541"/>
      <c r="J40" s="541"/>
      <c r="K40" s="309"/>
      <c r="L40" s="307"/>
      <c r="M40" s="174"/>
      <c r="N40" s="174"/>
    </row>
    <row r="41" spans="1:14" ht="53.25" customHeight="1" x14ac:dyDescent="0.25">
      <c r="A41" s="321">
        <v>234</v>
      </c>
      <c r="B41" s="458" t="s">
        <v>392</v>
      </c>
      <c r="C41" s="486" t="s">
        <v>1626</v>
      </c>
      <c r="D41" s="476" t="s">
        <v>355</v>
      </c>
      <c r="E41" s="486" t="s">
        <v>1617</v>
      </c>
      <c r="F41" s="458" t="s">
        <v>537</v>
      </c>
      <c r="G41" s="473" t="s">
        <v>550</v>
      </c>
      <c r="H41" s="541"/>
      <c r="I41" s="541"/>
      <c r="J41" s="541"/>
      <c r="K41" s="175"/>
      <c r="L41" s="175"/>
      <c r="M41" s="175"/>
      <c r="N41" s="175"/>
    </row>
    <row r="42" spans="1:14" ht="53.25" customHeight="1" x14ac:dyDescent="0.25">
      <c r="A42" s="353">
        <v>233</v>
      </c>
      <c r="B42" s="459" t="s">
        <v>444</v>
      </c>
      <c r="C42" s="487" t="s">
        <v>1626</v>
      </c>
      <c r="D42" s="476" t="s">
        <v>355</v>
      </c>
      <c r="E42" s="487" t="s">
        <v>1618</v>
      </c>
      <c r="F42" s="459" t="s">
        <v>555</v>
      </c>
      <c r="G42" s="475" t="s">
        <v>557</v>
      </c>
      <c r="H42" s="542"/>
      <c r="I42" s="542"/>
      <c r="J42" s="542"/>
      <c r="K42" s="175"/>
      <c r="L42" s="175"/>
      <c r="M42" s="175"/>
      <c r="N42" s="175"/>
    </row>
    <row r="43" spans="1:14" ht="53.25" customHeight="1" x14ac:dyDescent="0.25">
      <c r="A43" s="321">
        <v>231</v>
      </c>
      <c r="B43" s="480" t="s">
        <v>468</v>
      </c>
      <c r="C43" s="487" t="s">
        <v>1626</v>
      </c>
      <c r="D43" s="476" t="s">
        <v>355</v>
      </c>
      <c r="E43" s="491" t="s">
        <v>1623</v>
      </c>
      <c r="F43" s="459" t="s">
        <v>555</v>
      </c>
      <c r="G43" s="525" t="s">
        <v>565</v>
      </c>
      <c r="H43" s="544"/>
      <c r="I43" s="544"/>
      <c r="J43" s="544"/>
      <c r="K43" s="309"/>
      <c r="L43" s="174"/>
      <c r="M43" s="174"/>
      <c r="N43" s="174"/>
    </row>
    <row r="44" spans="1:14" ht="53.25" customHeight="1" x14ac:dyDescent="0.25">
      <c r="A44" s="321">
        <v>232</v>
      </c>
      <c r="B44" s="461" t="s">
        <v>487</v>
      </c>
      <c r="C44" s="489" t="s">
        <v>1626</v>
      </c>
      <c r="D44" s="476" t="s">
        <v>355</v>
      </c>
      <c r="E44" s="489" t="s">
        <v>1620</v>
      </c>
      <c r="F44" s="461" t="s">
        <v>536</v>
      </c>
      <c r="G44" s="526" t="s">
        <v>569</v>
      </c>
      <c r="H44" s="526"/>
      <c r="I44" s="526"/>
      <c r="J44" s="526"/>
      <c r="K44" s="175"/>
      <c r="L44" s="174"/>
      <c r="M44" s="174"/>
      <c r="N44" s="174"/>
    </row>
    <row r="45" spans="1:14" ht="53.25" customHeight="1" x14ac:dyDescent="0.25">
      <c r="A45" s="321">
        <v>47</v>
      </c>
      <c r="B45" s="464" t="s">
        <v>502</v>
      </c>
      <c r="C45" s="493" t="s">
        <v>1626</v>
      </c>
      <c r="D45" s="476" t="s">
        <v>355</v>
      </c>
      <c r="E45" s="493" t="s">
        <v>1627</v>
      </c>
      <c r="F45" s="464" t="s">
        <v>554</v>
      </c>
      <c r="G45" s="529" t="s">
        <v>199</v>
      </c>
      <c r="H45" s="529"/>
      <c r="I45" s="529"/>
      <c r="J45" s="529"/>
      <c r="K45" s="309"/>
      <c r="L45" s="174"/>
      <c r="M45" s="174"/>
      <c r="N45" s="174"/>
    </row>
    <row r="46" spans="1:14" ht="53.25" customHeight="1" x14ac:dyDescent="0.25">
      <c r="A46" s="321">
        <v>239</v>
      </c>
      <c r="B46" s="457" t="s">
        <v>420</v>
      </c>
      <c r="C46" s="490" t="s">
        <v>314</v>
      </c>
      <c r="D46" s="476" t="s">
        <v>355</v>
      </c>
      <c r="E46" s="490" t="s">
        <v>1622</v>
      </c>
      <c r="F46" s="457" t="s">
        <v>520</v>
      </c>
      <c r="G46" s="471" t="s">
        <v>527</v>
      </c>
      <c r="H46" s="471"/>
      <c r="I46" s="471"/>
      <c r="J46" s="471"/>
      <c r="K46" s="309"/>
      <c r="L46" s="307"/>
      <c r="M46" s="174"/>
      <c r="N46" s="174"/>
    </row>
    <row r="47" spans="1:14" ht="53.25" customHeight="1" x14ac:dyDescent="0.25">
      <c r="A47" s="321">
        <v>242</v>
      </c>
      <c r="B47" s="458" t="s">
        <v>341</v>
      </c>
      <c r="C47" s="486" t="s">
        <v>314</v>
      </c>
      <c r="D47" s="476" t="s">
        <v>355</v>
      </c>
      <c r="E47" s="486" t="s">
        <v>1615</v>
      </c>
      <c r="F47" s="458" t="s">
        <v>537</v>
      </c>
      <c r="G47" s="458"/>
      <c r="H47" s="458"/>
      <c r="I47" s="458"/>
      <c r="J47" s="458"/>
      <c r="K47" s="309"/>
      <c r="L47" s="307"/>
      <c r="M47" s="174"/>
      <c r="N47" s="174"/>
    </row>
    <row r="48" spans="1:14" ht="53.25" customHeight="1" x14ac:dyDescent="0.25">
      <c r="A48" s="321">
        <v>240</v>
      </c>
      <c r="B48" s="458" t="s">
        <v>368</v>
      </c>
      <c r="C48" s="486" t="s">
        <v>314</v>
      </c>
      <c r="D48" s="476" t="s">
        <v>355</v>
      </c>
      <c r="E48" s="486" t="s">
        <v>1616</v>
      </c>
      <c r="F48" s="458" t="s">
        <v>537</v>
      </c>
      <c r="G48" s="458"/>
      <c r="H48" s="458"/>
      <c r="I48" s="458"/>
      <c r="J48" s="458"/>
      <c r="K48" s="309"/>
      <c r="L48" s="310"/>
      <c r="M48" s="175"/>
      <c r="N48" s="175"/>
    </row>
    <row r="49" spans="1:14" ht="53.25" customHeight="1" x14ac:dyDescent="0.25">
      <c r="A49" s="353">
        <v>237</v>
      </c>
      <c r="B49" s="458" t="s">
        <v>394</v>
      </c>
      <c r="C49" s="486" t="s">
        <v>314</v>
      </c>
      <c r="D49" s="476" t="s">
        <v>355</v>
      </c>
      <c r="E49" s="486" t="s">
        <v>1617</v>
      </c>
      <c r="F49" s="458" t="s">
        <v>537</v>
      </c>
      <c r="G49" s="458"/>
      <c r="H49" s="458"/>
      <c r="I49" s="458"/>
      <c r="J49" s="458"/>
      <c r="K49" s="309"/>
      <c r="L49" s="314"/>
      <c r="M49" s="174"/>
      <c r="N49" s="174"/>
    </row>
    <row r="50" spans="1:14" ht="53.25" customHeight="1" x14ac:dyDescent="0.25">
      <c r="A50" s="321">
        <v>120</v>
      </c>
      <c r="B50" s="459" t="s">
        <v>446</v>
      </c>
      <c r="C50" s="487" t="s">
        <v>314</v>
      </c>
      <c r="D50" s="476" t="s">
        <v>355</v>
      </c>
      <c r="E50" s="487" t="s">
        <v>1618</v>
      </c>
      <c r="F50" s="459" t="s">
        <v>555</v>
      </c>
      <c r="G50" s="459"/>
      <c r="H50" s="459"/>
      <c r="I50" s="459"/>
      <c r="J50" s="459"/>
      <c r="K50" s="309"/>
      <c r="L50" s="175"/>
      <c r="M50" s="175"/>
      <c r="N50" s="175"/>
    </row>
    <row r="51" spans="1:14" ht="53.25" customHeight="1" x14ac:dyDescent="0.25">
      <c r="A51" s="321">
        <v>246</v>
      </c>
      <c r="B51" s="460" t="s">
        <v>470</v>
      </c>
      <c r="C51" s="488" t="s">
        <v>314</v>
      </c>
      <c r="D51" s="476" t="s">
        <v>355</v>
      </c>
      <c r="E51" s="488" t="s">
        <v>1619</v>
      </c>
      <c r="F51" s="460" t="s">
        <v>555</v>
      </c>
      <c r="G51" s="460"/>
      <c r="H51" s="460"/>
      <c r="I51" s="460"/>
      <c r="J51" s="460"/>
      <c r="K51" s="309"/>
      <c r="L51" s="307"/>
      <c r="M51" s="174"/>
      <c r="N51" s="174"/>
    </row>
    <row r="52" spans="1:14" ht="53.25" customHeight="1" x14ac:dyDescent="0.25">
      <c r="A52" s="321">
        <v>244</v>
      </c>
      <c r="B52" s="461" t="s">
        <v>489</v>
      </c>
      <c r="C52" s="489" t="s">
        <v>314</v>
      </c>
      <c r="D52" s="476" t="s">
        <v>355</v>
      </c>
      <c r="E52" s="489" t="s">
        <v>1620</v>
      </c>
      <c r="F52" s="461" t="s">
        <v>536</v>
      </c>
      <c r="G52" s="526" t="s">
        <v>569</v>
      </c>
      <c r="H52" s="526"/>
      <c r="I52" s="526"/>
      <c r="J52" s="526"/>
      <c r="K52" s="309"/>
      <c r="L52" s="310"/>
      <c r="M52" s="175"/>
      <c r="N52" s="175"/>
    </row>
    <row r="53" spans="1:14" ht="53.25" customHeight="1" x14ac:dyDescent="0.25">
      <c r="A53" s="321">
        <v>245</v>
      </c>
      <c r="B53" s="458" t="s">
        <v>352</v>
      </c>
      <c r="C53" s="486" t="s">
        <v>325</v>
      </c>
      <c r="D53" s="476" t="s">
        <v>355</v>
      </c>
      <c r="E53" s="486" t="s">
        <v>1615</v>
      </c>
      <c r="F53" s="458" t="s">
        <v>537</v>
      </c>
      <c r="G53" s="458"/>
      <c r="H53" s="458"/>
      <c r="I53" s="458"/>
      <c r="J53" s="458"/>
      <c r="K53" s="309"/>
      <c r="L53" s="174"/>
      <c r="M53" s="174"/>
      <c r="N53" s="174"/>
    </row>
    <row r="54" spans="1:14" ht="53.25" customHeight="1" x14ac:dyDescent="0.25">
      <c r="A54" s="353">
        <v>247</v>
      </c>
      <c r="B54" s="458" t="s">
        <v>379</v>
      </c>
      <c r="C54" s="486" t="s">
        <v>325</v>
      </c>
      <c r="D54" s="476" t="s">
        <v>355</v>
      </c>
      <c r="E54" s="486" t="s">
        <v>1616</v>
      </c>
      <c r="F54" s="458" t="s">
        <v>537</v>
      </c>
      <c r="G54" s="458"/>
      <c r="H54" s="458"/>
      <c r="I54" s="458"/>
      <c r="J54" s="458"/>
      <c r="K54" s="174"/>
      <c r="L54" s="315"/>
      <c r="M54" s="175"/>
      <c r="N54" s="175"/>
    </row>
    <row r="55" spans="1:14" ht="53.25" customHeight="1" x14ac:dyDescent="0.25">
      <c r="A55" s="321">
        <v>248</v>
      </c>
      <c r="B55" s="458" t="s">
        <v>405</v>
      </c>
      <c r="C55" s="486" t="s">
        <v>325</v>
      </c>
      <c r="D55" s="476" t="s">
        <v>355</v>
      </c>
      <c r="E55" s="486" t="s">
        <v>1617</v>
      </c>
      <c r="F55" s="458" t="s">
        <v>537</v>
      </c>
      <c r="G55" s="458"/>
      <c r="H55" s="458"/>
      <c r="I55" s="458"/>
      <c r="J55" s="458"/>
      <c r="K55" s="309"/>
      <c r="L55" s="307"/>
      <c r="M55" s="174"/>
      <c r="N55" s="174"/>
    </row>
    <row r="56" spans="1:14" ht="53.25" customHeight="1" x14ac:dyDescent="0.25">
      <c r="A56" s="321">
        <v>241</v>
      </c>
      <c r="B56" s="459" t="s">
        <v>431</v>
      </c>
      <c r="C56" s="487" t="s">
        <v>325</v>
      </c>
      <c r="D56" s="476" t="s">
        <v>355</v>
      </c>
      <c r="E56" s="487" t="s">
        <v>1618</v>
      </c>
      <c r="F56" s="459" t="s">
        <v>555</v>
      </c>
      <c r="G56" s="459"/>
      <c r="H56" s="459"/>
      <c r="I56" s="459"/>
      <c r="J56" s="459"/>
      <c r="K56" s="309"/>
      <c r="L56" s="310"/>
      <c r="M56" s="175"/>
      <c r="N56" s="175"/>
    </row>
    <row r="57" spans="1:14" ht="53.25" customHeight="1" x14ac:dyDescent="0.25">
      <c r="A57" s="321">
        <v>122</v>
      </c>
      <c r="B57" s="460" t="s">
        <v>456</v>
      </c>
      <c r="C57" s="488" t="s">
        <v>325</v>
      </c>
      <c r="D57" s="476" t="s">
        <v>355</v>
      </c>
      <c r="E57" s="488" t="s">
        <v>1619</v>
      </c>
      <c r="F57" s="460" t="s">
        <v>555</v>
      </c>
      <c r="G57" s="460"/>
      <c r="H57" s="460"/>
      <c r="I57" s="460"/>
      <c r="J57" s="460"/>
      <c r="K57" s="175"/>
      <c r="L57" s="174"/>
      <c r="M57" s="174"/>
      <c r="N57" s="174"/>
    </row>
    <row r="58" spans="1:14" ht="53.25" customHeight="1" x14ac:dyDescent="0.25">
      <c r="A58" s="321">
        <v>243</v>
      </c>
      <c r="B58" s="461" t="s">
        <v>479</v>
      </c>
      <c r="C58" s="489" t="s">
        <v>325</v>
      </c>
      <c r="D58" s="476" t="s">
        <v>355</v>
      </c>
      <c r="E58" s="489" t="s">
        <v>1620</v>
      </c>
      <c r="F58" s="461" t="s">
        <v>536</v>
      </c>
      <c r="G58" s="526" t="s">
        <v>569</v>
      </c>
      <c r="H58" s="526"/>
      <c r="I58" s="526"/>
      <c r="J58" s="526"/>
      <c r="K58" s="309"/>
      <c r="L58" s="307"/>
      <c r="M58" s="174"/>
      <c r="N58" s="174"/>
    </row>
    <row r="59" spans="1:14" ht="53.25" customHeight="1" x14ac:dyDescent="0.25">
      <c r="A59" s="321">
        <v>249</v>
      </c>
      <c r="B59" s="458" t="s">
        <v>344</v>
      </c>
      <c r="C59" s="486" t="s">
        <v>317</v>
      </c>
      <c r="D59" s="476" t="s">
        <v>355</v>
      </c>
      <c r="E59" s="486" t="s">
        <v>1615</v>
      </c>
      <c r="F59" s="458" t="s">
        <v>537</v>
      </c>
      <c r="G59" s="458"/>
      <c r="H59" s="458"/>
      <c r="I59" s="458"/>
      <c r="J59" s="458"/>
      <c r="K59" s="309"/>
      <c r="L59" s="174"/>
      <c r="M59" s="174"/>
      <c r="N59" s="174"/>
    </row>
    <row r="60" spans="1:14" ht="53.25" customHeight="1" x14ac:dyDescent="0.25">
      <c r="A60" s="321">
        <v>65</v>
      </c>
      <c r="B60" s="458" t="s">
        <v>371</v>
      </c>
      <c r="C60" s="486" t="s">
        <v>317</v>
      </c>
      <c r="D60" s="476" t="s">
        <v>355</v>
      </c>
      <c r="E60" s="486" t="s">
        <v>1616</v>
      </c>
      <c r="F60" s="458" t="s">
        <v>537</v>
      </c>
      <c r="G60" s="458"/>
      <c r="H60" s="458"/>
      <c r="I60" s="458"/>
      <c r="J60" s="458"/>
      <c r="K60" s="309"/>
      <c r="L60" s="307"/>
      <c r="M60" s="174"/>
      <c r="N60" s="174"/>
    </row>
    <row r="61" spans="1:14" ht="53.25" customHeight="1" x14ac:dyDescent="0.25">
      <c r="A61" s="353">
        <v>66</v>
      </c>
      <c r="B61" s="458" t="s">
        <v>397</v>
      </c>
      <c r="C61" s="486" t="s">
        <v>317</v>
      </c>
      <c r="D61" s="476" t="s">
        <v>355</v>
      </c>
      <c r="E61" s="486" t="s">
        <v>1617</v>
      </c>
      <c r="F61" s="458" t="s">
        <v>537</v>
      </c>
      <c r="G61" s="458"/>
      <c r="H61" s="458"/>
      <c r="I61" s="458"/>
      <c r="J61" s="458"/>
      <c r="K61" s="309"/>
      <c r="L61" s="175"/>
      <c r="M61" s="175"/>
      <c r="N61" s="175"/>
    </row>
    <row r="62" spans="1:14" ht="53.25" customHeight="1" x14ac:dyDescent="0.25">
      <c r="A62" s="321">
        <v>67</v>
      </c>
      <c r="B62" s="459" t="s">
        <v>423</v>
      </c>
      <c r="C62" s="487" t="s">
        <v>317</v>
      </c>
      <c r="D62" s="476" t="s">
        <v>355</v>
      </c>
      <c r="E62" s="487" t="s">
        <v>1618</v>
      </c>
      <c r="F62" s="459" t="s">
        <v>555</v>
      </c>
      <c r="G62" s="459"/>
      <c r="H62" s="459"/>
      <c r="I62" s="459"/>
      <c r="J62" s="459"/>
      <c r="K62" s="309"/>
      <c r="L62" s="307"/>
      <c r="M62" s="174"/>
      <c r="N62" s="174"/>
    </row>
    <row r="63" spans="1:14" ht="53.25" customHeight="1" x14ac:dyDescent="0.25">
      <c r="A63" s="321">
        <v>68</v>
      </c>
      <c r="B63" s="460" t="s">
        <v>449</v>
      </c>
      <c r="C63" s="488" t="s">
        <v>317</v>
      </c>
      <c r="D63" s="476" t="s">
        <v>355</v>
      </c>
      <c r="E63" s="488" t="s">
        <v>1619</v>
      </c>
      <c r="F63" s="460" t="s">
        <v>555</v>
      </c>
      <c r="G63" s="460"/>
      <c r="H63" s="460"/>
      <c r="I63" s="460"/>
      <c r="J63" s="460"/>
      <c r="K63" s="309"/>
      <c r="L63" s="307"/>
      <c r="M63" s="174"/>
      <c r="N63" s="174"/>
    </row>
    <row r="64" spans="1:14" ht="53.25" customHeight="1" x14ac:dyDescent="0.25">
      <c r="A64" s="353">
        <v>69</v>
      </c>
      <c r="B64" s="480" t="s">
        <v>472</v>
      </c>
      <c r="C64" s="487" t="s">
        <v>317</v>
      </c>
      <c r="D64" s="476" t="s">
        <v>355</v>
      </c>
      <c r="E64" s="491" t="s">
        <v>1623</v>
      </c>
      <c r="F64" s="459" t="s">
        <v>555</v>
      </c>
      <c r="G64" s="459"/>
      <c r="H64" s="462"/>
      <c r="I64" s="462"/>
      <c r="J64" s="462"/>
      <c r="K64" s="309"/>
      <c r="L64" s="307"/>
      <c r="M64" s="174"/>
      <c r="N64" s="174"/>
    </row>
    <row r="65" spans="1:14" ht="53.25" customHeight="1" x14ac:dyDescent="0.25">
      <c r="A65" s="321">
        <v>171</v>
      </c>
      <c r="B65" s="461" t="s">
        <v>491</v>
      </c>
      <c r="C65" s="489" t="s">
        <v>317</v>
      </c>
      <c r="D65" s="476" t="s">
        <v>355</v>
      </c>
      <c r="E65" s="489" t="s">
        <v>1620</v>
      </c>
      <c r="F65" s="461" t="s">
        <v>536</v>
      </c>
      <c r="G65" s="526" t="s">
        <v>569</v>
      </c>
      <c r="H65" s="526"/>
      <c r="I65" s="526"/>
      <c r="J65" s="526"/>
      <c r="K65" s="309"/>
      <c r="L65" s="310"/>
      <c r="M65" s="175"/>
      <c r="N65" s="175"/>
    </row>
    <row r="66" spans="1:14" ht="53.25" customHeight="1" x14ac:dyDescent="0.25">
      <c r="A66" s="321">
        <v>62</v>
      </c>
      <c r="B66" s="464" t="s">
        <v>505</v>
      </c>
      <c r="C66" s="493" t="s">
        <v>317</v>
      </c>
      <c r="D66" s="476" t="s">
        <v>355</v>
      </c>
      <c r="E66" s="493" t="s">
        <v>1627</v>
      </c>
      <c r="F66" s="464" t="s">
        <v>554</v>
      </c>
      <c r="G66" s="529" t="s">
        <v>199</v>
      </c>
      <c r="H66" s="529"/>
      <c r="I66" s="529"/>
      <c r="J66" s="529"/>
      <c r="K66" s="309"/>
      <c r="L66" s="307"/>
      <c r="M66" s="174"/>
      <c r="N66" s="174"/>
    </row>
    <row r="67" spans="1:14" ht="53.25" customHeight="1" x14ac:dyDescent="0.25">
      <c r="A67" s="353">
        <v>257</v>
      </c>
      <c r="B67" s="476" t="s">
        <v>426</v>
      </c>
      <c r="C67" s="490" t="s">
        <v>320</v>
      </c>
      <c r="D67" s="476" t="s">
        <v>355</v>
      </c>
      <c r="E67" s="485" t="s">
        <v>1614</v>
      </c>
      <c r="F67" s="457" t="s">
        <v>520</v>
      </c>
      <c r="G67" s="469" t="s">
        <v>522</v>
      </c>
      <c r="H67" s="469"/>
      <c r="I67" s="469"/>
      <c r="J67" s="469"/>
      <c r="K67" s="309"/>
      <c r="L67" s="310"/>
      <c r="M67" s="175"/>
      <c r="N67" s="175"/>
    </row>
    <row r="68" spans="1:14" ht="53.25" customHeight="1" x14ac:dyDescent="0.25">
      <c r="A68" s="321">
        <v>258</v>
      </c>
      <c r="B68" s="457" t="s">
        <v>451</v>
      </c>
      <c r="C68" s="490" t="s">
        <v>320</v>
      </c>
      <c r="D68" s="476" t="s">
        <v>355</v>
      </c>
      <c r="E68" s="490" t="s">
        <v>1622</v>
      </c>
      <c r="F68" s="457" t="s">
        <v>520</v>
      </c>
      <c r="G68" s="471" t="s">
        <v>527</v>
      </c>
      <c r="H68" s="471"/>
      <c r="I68" s="471"/>
      <c r="J68" s="471"/>
      <c r="K68" s="309"/>
      <c r="L68" s="307"/>
      <c r="M68" s="174"/>
      <c r="N68" s="174"/>
    </row>
    <row r="69" spans="1:14" ht="53.25" customHeight="1" x14ac:dyDescent="0.25">
      <c r="A69" s="321">
        <v>259</v>
      </c>
      <c r="B69" s="458" t="s">
        <v>347</v>
      </c>
      <c r="C69" s="486" t="s">
        <v>320</v>
      </c>
      <c r="D69" s="476" t="s">
        <v>355</v>
      </c>
      <c r="E69" s="486" t="s">
        <v>1615</v>
      </c>
      <c r="F69" s="458" t="s">
        <v>537</v>
      </c>
      <c r="G69" s="458"/>
      <c r="H69" s="458"/>
      <c r="I69" s="458"/>
      <c r="J69" s="458"/>
      <c r="K69" s="309"/>
      <c r="L69" s="310"/>
      <c r="M69" s="175"/>
      <c r="N69" s="175"/>
    </row>
    <row r="70" spans="1:14" ht="53.25" customHeight="1" x14ac:dyDescent="0.25">
      <c r="A70" s="321">
        <v>125</v>
      </c>
      <c r="B70" s="458" t="s">
        <v>374</v>
      </c>
      <c r="C70" s="486" t="s">
        <v>320</v>
      </c>
      <c r="D70" s="476" t="s">
        <v>355</v>
      </c>
      <c r="E70" s="486" t="s">
        <v>1616</v>
      </c>
      <c r="F70" s="458" t="s">
        <v>537</v>
      </c>
      <c r="G70" s="458"/>
      <c r="H70" s="458"/>
      <c r="I70" s="458"/>
      <c r="J70" s="458"/>
      <c r="K70" s="309"/>
      <c r="L70" s="307"/>
      <c r="M70" s="174"/>
      <c r="N70" s="174"/>
    </row>
    <row r="71" spans="1:14" ht="53.25" customHeight="1" x14ac:dyDescent="0.25">
      <c r="A71" s="321">
        <v>254</v>
      </c>
      <c r="B71" s="458" t="s">
        <v>400</v>
      </c>
      <c r="C71" s="486" t="s">
        <v>320</v>
      </c>
      <c r="D71" s="476" t="s">
        <v>355</v>
      </c>
      <c r="E71" s="486" t="s">
        <v>1617</v>
      </c>
      <c r="F71" s="458" t="s">
        <v>537</v>
      </c>
      <c r="G71" s="458"/>
      <c r="H71" s="458"/>
      <c r="I71" s="458"/>
      <c r="J71" s="458"/>
      <c r="K71" s="309"/>
      <c r="L71" s="310"/>
      <c r="M71" s="175"/>
      <c r="N71" s="174"/>
    </row>
    <row r="72" spans="1:14" ht="53.25" customHeight="1" x14ac:dyDescent="0.25">
      <c r="A72" s="321">
        <v>256</v>
      </c>
      <c r="B72" s="459" t="s">
        <v>474</v>
      </c>
      <c r="C72" s="487" t="s">
        <v>320</v>
      </c>
      <c r="D72" s="476" t="s">
        <v>355</v>
      </c>
      <c r="E72" s="487" t="s">
        <v>1618</v>
      </c>
      <c r="F72" s="459" t="s">
        <v>555</v>
      </c>
      <c r="G72" s="459"/>
      <c r="H72" s="459"/>
      <c r="I72" s="459"/>
      <c r="J72" s="459"/>
      <c r="K72" s="309"/>
      <c r="L72" s="310"/>
      <c r="M72" s="175"/>
      <c r="N72" s="175"/>
    </row>
    <row r="73" spans="1:14" ht="53.25" customHeight="1" x14ac:dyDescent="0.25">
      <c r="A73" s="321">
        <v>325</v>
      </c>
      <c r="B73" s="460" t="s">
        <v>493</v>
      </c>
      <c r="C73" s="488" t="s">
        <v>320</v>
      </c>
      <c r="D73" s="476" t="s">
        <v>355</v>
      </c>
      <c r="E73" s="488" t="s">
        <v>1619</v>
      </c>
      <c r="F73" s="460" t="s">
        <v>555</v>
      </c>
      <c r="G73" s="460"/>
      <c r="H73" s="460"/>
      <c r="I73" s="460"/>
      <c r="J73" s="460"/>
      <c r="K73" s="309"/>
      <c r="L73" s="174"/>
      <c r="M73" s="174"/>
      <c r="N73" s="174"/>
    </row>
    <row r="74" spans="1:14" ht="53.25" customHeight="1" x14ac:dyDescent="0.25">
      <c r="A74" s="320">
        <v>150</v>
      </c>
      <c r="B74" s="461" t="s">
        <v>507</v>
      </c>
      <c r="C74" s="489" t="s">
        <v>320</v>
      </c>
      <c r="D74" s="476" t="s">
        <v>355</v>
      </c>
      <c r="E74" s="489" t="s">
        <v>1620</v>
      </c>
      <c r="F74" s="461" t="s">
        <v>536</v>
      </c>
      <c r="G74" s="526" t="s">
        <v>569</v>
      </c>
      <c r="H74" s="526"/>
      <c r="I74" s="526"/>
      <c r="J74" s="526"/>
      <c r="K74" s="309"/>
      <c r="L74" s="307"/>
      <c r="M74" s="174"/>
      <c r="N74" s="174"/>
    </row>
    <row r="75" spans="1:14" ht="53.25" customHeight="1" x14ac:dyDescent="0.25">
      <c r="A75" s="320">
        <v>151</v>
      </c>
      <c r="B75" s="476" t="s">
        <v>427</v>
      </c>
      <c r="C75" s="490" t="s">
        <v>1628</v>
      </c>
      <c r="D75" s="476" t="s">
        <v>355</v>
      </c>
      <c r="E75" s="485" t="s">
        <v>1614</v>
      </c>
      <c r="F75" s="457" t="s">
        <v>520</v>
      </c>
      <c r="G75" s="469" t="s">
        <v>522</v>
      </c>
      <c r="H75" s="469"/>
      <c r="I75" s="469"/>
      <c r="J75" s="469"/>
      <c r="K75" s="309"/>
      <c r="L75" s="307"/>
      <c r="M75" s="174"/>
      <c r="N75" s="174"/>
    </row>
    <row r="76" spans="1:14" ht="53.25" customHeight="1" x14ac:dyDescent="0.25">
      <c r="A76" s="321">
        <v>324</v>
      </c>
      <c r="B76" s="457" t="s">
        <v>452</v>
      </c>
      <c r="C76" s="490" t="s">
        <v>1628</v>
      </c>
      <c r="D76" s="476" t="s">
        <v>355</v>
      </c>
      <c r="E76" s="490" t="s">
        <v>1622</v>
      </c>
      <c r="F76" s="457" t="s">
        <v>520</v>
      </c>
      <c r="G76" s="471" t="s">
        <v>527</v>
      </c>
      <c r="H76" s="471"/>
      <c r="I76" s="471"/>
      <c r="J76" s="471"/>
      <c r="K76" s="309"/>
      <c r="L76" s="307"/>
      <c r="M76" s="174"/>
      <c r="N76" s="174"/>
    </row>
    <row r="77" spans="1:14" ht="53.25" customHeight="1" x14ac:dyDescent="0.25">
      <c r="A77" s="320">
        <v>98</v>
      </c>
      <c r="B77" s="458" t="s">
        <v>348</v>
      </c>
      <c r="C77" s="486" t="s">
        <v>1628</v>
      </c>
      <c r="D77" s="476" t="s">
        <v>355</v>
      </c>
      <c r="E77" s="486" t="s">
        <v>1615</v>
      </c>
      <c r="F77" s="458" t="s">
        <v>537</v>
      </c>
      <c r="G77" s="458"/>
      <c r="H77" s="458"/>
      <c r="I77" s="458"/>
      <c r="J77" s="458"/>
      <c r="K77" s="309"/>
      <c r="L77" s="307"/>
      <c r="M77" s="174"/>
      <c r="N77" s="174"/>
    </row>
    <row r="78" spans="1:14" ht="53.25" customHeight="1" x14ac:dyDescent="0.25">
      <c r="A78" s="320">
        <v>99</v>
      </c>
      <c r="B78" s="458" t="s">
        <v>375</v>
      </c>
      <c r="C78" s="486" t="s">
        <v>1628</v>
      </c>
      <c r="D78" s="476" t="s">
        <v>355</v>
      </c>
      <c r="E78" s="486" t="s">
        <v>1616</v>
      </c>
      <c r="F78" s="458" t="s">
        <v>537</v>
      </c>
      <c r="G78" s="458"/>
      <c r="H78" s="458"/>
      <c r="I78" s="458"/>
      <c r="J78" s="458"/>
      <c r="K78" s="309"/>
      <c r="L78" s="307"/>
      <c r="M78" s="174"/>
      <c r="N78" s="174"/>
    </row>
    <row r="79" spans="1:14" ht="53.25" customHeight="1" x14ac:dyDescent="0.25">
      <c r="A79" s="320">
        <v>104</v>
      </c>
      <c r="B79" s="458" t="s">
        <v>401</v>
      </c>
      <c r="C79" s="486" t="s">
        <v>1628</v>
      </c>
      <c r="D79" s="476" t="s">
        <v>355</v>
      </c>
      <c r="E79" s="486" t="s">
        <v>1617</v>
      </c>
      <c r="F79" s="458" t="s">
        <v>537</v>
      </c>
      <c r="G79" s="458"/>
      <c r="H79" s="458"/>
      <c r="I79" s="458"/>
      <c r="J79" s="458"/>
      <c r="K79" s="309"/>
      <c r="L79" s="310"/>
      <c r="M79" s="175"/>
      <c r="N79" s="175"/>
    </row>
    <row r="80" spans="1:14" ht="53.25" customHeight="1" x14ac:dyDescent="0.25">
      <c r="A80" s="320">
        <v>317</v>
      </c>
      <c r="B80" s="459" t="s">
        <v>475</v>
      </c>
      <c r="C80" s="487" t="s">
        <v>1628</v>
      </c>
      <c r="D80" s="476" t="s">
        <v>355</v>
      </c>
      <c r="E80" s="487" t="s">
        <v>1618</v>
      </c>
      <c r="F80" s="459" t="s">
        <v>555</v>
      </c>
      <c r="G80" s="459"/>
      <c r="H80" s="459"/>
      <c r="I80" s="459"/>
      <c r="J80" s="459"/>
      <c r="K80" s="309"/>
      <c r="L80" s="310"/>
      <c r="M80" s="175"/>
      <c r="N80" s="175"/>
    </row>
    <row r="81" spans="1:14" ht="53.25" customHeight="1" x14ac:dyDescent="0.25">
      <c r="A81" s="321">
        <v>322</v>
      </c>
      <c r="B81" s="461" t="s">
        <v>494</v>
      </c>
      <c r="C81" s="489" t="s">
        <v>1628</v>
      </c>
      <c r="D81" s="476" t="s">
        <v>355</v>
      </c>
      <c r="E81" s="489" t="s">
        <v>1620</v>
      </c>
      <c r="F81" s="461" t="s">
        <v>536</v>
      </c>
      <c r="G81" s="526" t="s">
        <v>569</v>
      </c>
      <c r="H81" s="526"/>
      <c r="I81" s="526"/>
      <c r="J81" s="526"/>
      <c r="K81" s="309"/>
      <c r="L81" s="307"/>
      <c r="M81" s="174"/>
      <c r="N81" s="174"/>
    </row>
    <row r="82" spans="1:14" ht="53.25" customHeight="1" x14ac:dyDescent="0.25">
      <c r="A82" s="321">
        <v>296</v>
      </c>
      <c r="B82" s="476" t="s">
        <v>432</v>
      </c>
      <c r="C82" s="490" t="s">
        <v>1629</v>
      </c>
      <c r="D82" s="476" t="s">
        <v>355</v>
      </c>
      <c r="E82" s="485" t="s">
        <v>1614</v>
      </c>
      <c r="F82" s="457" t="s">
        <v>520</v>
      </c>
      <c r="G82" s="469" t="s">
        <v>522</v>
      </c>
      <c r="H82" s="469"/>
      <c r="I82" s="469"/>
      <c r="J82" s="469"/>
      <c r="K82" s="309"/>
      <c r="L82" s="307"/>
      <c r="M82" s="174"/>
      <c r="N82" s="174"/>
    </row>
    <row r="83" spans="1:14" ht="53.25" customHeight="1" x14ac:dyDescent="0.25">
      <c r="A83" s="321">
        <v>86</v>
      </c>
      <c r="B83" s="457" t="s">
        <v>457</v>
      </c>
      <c r="C83" s="490" t="s">
        <v>1629</v>
      </c>
      <c r="D83" s="476" t="s">
        <v>355</v>
      </c>
      <c r="E83" s="490" t="s">
        <v>1622</v>
      </c>
      <c r="F83" s="457" t="s">
        <v>520</v>
      </c>
      <c r="G83" s="471" t="s">
        <v>527</v>
      </c>
      <c r="H83" s="471"/>
      <c r="I83" s="471"/>
      <c r="J83" s="471"/>
      <c r="K83" s="309"/>
      <c r="L83" s="307"/>
      <c r="M83" s="174"/>
      <c r="N83" s="174"/>
    </row>
    <row r="84" spans="1:14" ht="53.25" customHeight="1" x14ac:dyDescent="0.25">
      <c r="A84" s="321">
        <v>12</v>
      </c>
      <c r="B84" s="458" t="s">
        <v>353</v>
      </c>
      <c r="C84" s="486" t="s">
        <v>1629</v>
      </c>
      <c r="D84" s="476" t="s">
        <v>355</v>
      </c>
      <c r="E84" s="486" t="s">
        <v>1615</v>
      </c>
      <c r="F84" s="458" t="s">
        <v>537</v>
      </c>
      <c r="G84" s="458"/>
      <c r="H84" s="458"/>
      <c r="I84" s="458"/>
      <c r="J84" s="458"/>
      <c r="K84" s="309"/>
      <c r="L84" s="307"/>
      <c r="M84" s="174"/>
      <c r="N84" s="174"/>
    </row>
    <row r="85" spans="1:14" ht="53.25" customHeight="1" x14ac:dyDescent="0.25">
      <c r="A85" s="321">
        <v>148</v>
      </c>
      <c r="B85" s="458" t="s">
        <v>380</v>
      </c>
      <c r="C85" s="486" t="s">
        <v>1629</v>
      </c>
      <c r="D85" s="476" t="s">
        <v>355</v>
      </c>
      <c r="E85" s="486" t="s">
        <v>1616</v>
      </c>
      <c r="F85" s="458" t="s">
        <v>537</v>
      </c>
      <c r="G85" s="458"/>
      <c r="H85" s="458"/>
      <c r="I85" s="458"/>
      <c r="J85" s="458"/>
      <c r="K85" s="309"/>
      <c r="L85" s="307"/>
      <c r="M85" s="174"/>
      <c r="N85" s="174"/>
    </row>
    <row r="86" spans="1:14" ht="53.25" customHeight="1" x14ac:dyDescent="0.25">
      <c r="A86" s="320">
        <v>305</v>
      </c>
      <c r="B86" s="458" t="s">
        <v>406</v>
      </c>
      <c r="C86" s="486" t="s">
        <v>1629</v>
      </c>
      <c r="D86" s="476" t="s">
        <v>355</v>
      </c>
      <c r="E86" s="486" t="s">
        <v>1617</v>
      </c>
      <c r="F86" s="458" t="s">
        <v>537</v>
      </c>
      <c r="G86" s="458"/>
      <c r="H86" s="458"/>
      <c r="I86" s="458"/>
      <c r="J86" s="458"/>
      <c r="K86" s="309"/>
      <c r="L86" s="307"/>
      <c r="M86" s="174"/>
      <c r="N86" s="174"/>
    </row>
    <row r="87" spans="1:14" ht="53.25" customHeight="1" x14ac:dyDescent="0.25">
      <c r="A87" s="321">
        <v>136</v>
      </c>
      <c r="B87" s="459" t="s">
        <v>480</v>
      </c>
      <c r="C87" s="487" t="s">
        <v>1629</v>
      </c>
      <c r="D87" s="476" t="s">
        <v>355</v>
      </c>
      <c r="E87" s="487" t="s">
        <v>1618</v>
      </c>
      <c r="F87" s="459" t="s">
        <v>555</v>
      </c>
      <c r="G87" s="459"/>
      <c r="H87" s="459"/>
      <c r="I87" s="459"/>
      <c r="J87" s="459"/>
      <c r="K87" s="309"/>
      <c r="L87" s="307"/>
      <c r="M87" s="174"/>
      <c r="N87" s="174"/>
    </row>
    <row r="88" spans="1:14" ht="53.25" customHeight="1" x14ac:dyDescent="0.25">
      <c r="A88" s="321">
        <v>20</v>
      </c>
      <c r="B88" s="460" t="s">
        <v>497</v>
      </c>
      <c r="C88" s="488" t="s">
        <v>1629</v>
      </c>
      <c r="D88" s="476" t="s">
        <v>355</v>
      </c>
      <c r="E88" s="488" t="s">
        <v>1619</v>
      </c>
      <c r="F88" s="460" t="s">
        <v>555</v>
      </c>
      <c r="G88" s="460"/>
      <c r="H88" s="460"/>
      <c r="I88" s="460"/>
      <c r="J88" s="460"/>
      <c r="K88" s="309"/>
      <c r="L88" s="307"/>
      <c r="M88" s="174"/>
      <c r="N88" s="174"/>
    </row>
    <row r="89" spans="1:14" ht="53.25" customHeight="1" x14ac:dyDescent="0.25">
      <c r="A89" s="321">
        <v>15</v>
      </c>
      <c r="B89" s="461" t="s">
        <v>509</v>
      </c>
      <c r="C89" s="489" t="s">
        <v>1629</v>
      </c>
      <c r="D89" s="476" t="s">
        <v>355</v>
      </c>
      <c r="E89" s="489" t="s">
        <v>1620</v>
      </c>
      <c r="F89" s="461" t="s">
        <v>536</v>
      </c>
      <c r="G89" s="526" t="s">
        <v>569</v>
      </c>
      <c r="H89" s="526"/>
      <c r="I89" s="526"/>
      <c r="J89" s="526"/>
      <c r="K89" s="309"/>
      <c r="L89" s="307"/>
      <c r="M89" s="174"/>
      <c r="N89" s="174"/>
    </row>
    <row r="90" spans="1:14" ht="53.25" customHeight="1" x14ac:dyDescent="0.25">
      <c r="A90" s="321">
        <v>21</v>
      </c>
      <c r="B90" s="463" t="s">
        <v>514</v>
      </c>
      <c r="C90" s="492" t="s">
        <v>1629</v>
      </c>
      <c r="D90" s="476" t="s">
        <v>355</v>
      </c>
      <c r="E90" s="492" t="s">
        <v>1625</v>
      </c>
      <c r="F90" s="463" t="s">
        <v>572</v>
      </c>
      <c r="G90" s="527" t="s">
        <v>574</v>
      </c>
      <c r="H90" s="527"/>
      <c r="I90" s="527"/>
      <c r="J90" s="527"/>
      <c r="K90" s="309"/>
      <c r="L90" s="307"/>
      <c r="M90" s="174"/>
      <c r="N90" s="174"/>
    </row>
    <row r="91" spans="1:14" ht="53.25" customHeight="1" x14ac:dyDescent="0.25">
      <c r="A91" s="321">
        <v>299</v>
      </c>
      <c r="B91" s="476" t="s">
        <v>413</v>
      </c>
      <c r="C91" s="490" t="s">
        <v>1630</v>
      </c>
      <c r="D91" s="476" t="s">
        <v>355</v>
      </c>
      <c r="E91" s="485" t="s">
        <v>1614</v>
      </c>
      <c r="F91" s="457" t="s">
        <v>520</v>
      </c>
      <c r="G91" s="469" t="s">
        <v>522</v>
      </c>
      <c r="H91" s="469"/>
      <c r="I91" s="469"/>
      <c r="J91" s="469"/>
      <c r="K91" s="309"/>
      <c r="L91" s="307"/>
      <c r="M91" s="174"/>
      <c r="N91" s="174"/>
    </row>
    <row r="92" spans="1:14" ht="53.25" customHeight="1" x14ac:dyDescent="0.25">
      <c r="A92" s="353">
        <v>132</v>
      </c>
      <c r="B92" s="457" t="s">
        <v>439</v>
      </c>
      <c r="C92" s="490" t="s">
        <v>1630</v>
      </c>
      <c r="D92" s="476" t="s">
        <v>355</v>
      </c>
      <c r="E92" s="490" t="s">
        <v>1631</v>
      </c>
      <c r="F92" s="457" t="s">
        <v>520</v>
      </c>
      <c r="G92" s="470" t="s">
        <v>533</v>
      </c>
      <c r="H92" s="470"/>
      <c r="I92" s="470"/>
      <c r="J92" s="470"/>
      <c r="K92" s="309"/>
      <c r="L92" s="307"/>
      <c r="M92" s="174"/>
      <c r="N92" s="174"/>
    </row>
    <row r="93" spans="1:14" ht="53.25" customHeight="1" x14ac:dyDescent="0.25">
      <c r="A93" s="321">
        <v>133</v>
      </c>
      <c r="B93" s="458" t="s">
        <v>334</v>
      </c>
      <c r="C93" s="486" t="s">
        <v>1630</v>
      </c>
      <c r="D93" s="476" t="s">
        <v>355</v>
      </c>
      <c r="E93" s="486" t="s">
        <v>1615</v>
      </c>
      <c r="F93" s="458" t="s">
        <v>537</v>
      </c>
      <c r="G93" s="458"/>
      <c r="H93" s="458"/>
      <c r="I93" s="458"/>
      <c r="J93" s="458"/>
      <c r="K93" s="309"/>
      <c r="L93" s="307"/>
      <c r="M93" s="174"/>
      <c r="N93" s="174"/>
    </row>
    <row r="94" spans="1:14" ht="53.25" customHeight="1" x14ac:dyDescent="0.25">
      <c r="A94" s="321">
        <v>88</v>
      </c>
      <c r="B94" s="458" t="s">
        <v>361</v>
      </c>
      <c r="C94" s="486" t="s">
        <v>1630</v>
      </c>
      <c r="D94" s="476" t="s">
        <v>355</v>
      </c>
      <c r="E94" s="486" t="s">
        <v>1616</v>
      </c>
      <c r="F94" s="458" t="s">
        <v>537</v>
      </c>
      <c r="G94" s="458"/>
      <c r="H94" s="458"/>
      <c r="I94" s="458"/>
      <c r="J94" s="458"/>
      <c r="K94" s="309"/>
      <c r="L94" s="310"/>
      <c r="M94" s="175"/>
      <c r="N94" s="175"/>
    </row>
    <row r="95" spans="1:14" ht="53.25" customHeight="1" x14ac:dyDescent="0.25">
      <c r="A95" s="321">
        <v>134</v>
      </c>
      <c r="B95" s="458" t="s">
        <v>387</v>
      </c>
      <c r="C95" s="486" t="s">
        <v>1630</v>
      </c>
      <c r="D95" s="476" t="s">
        <v>355</v>
      </c>
      <c r="E95" s="486" t="s">
        <v>1617</v>
      </c>
      <c r="F95" s="458" t="s">
        <v>537</v>
      </c>
      <c r="G95" s="458"/>
      <c r="H95" s="458"/>
      <c r="I95" s="458"/>
      <c r="J95" s="458"/>
      <c r="K95" s="309"/>
      <c r="L95" s="174"/>
      <c r="M95" s="174"/>
      <c r="N95" s="174"/>
    </row>
    <row r="96" spans="1:14" ht="53.25" customHeight="1" x14ac:dyDescent="0.25">
      <c r="A96" s="321">
        <v>138</v>
      </c>
      <c r="B96" s="459" t="s">
        <v>463</v>
      </c>
      <c r="C96" s="487" t="s">
        <v>1630</v>
      </c>
      <c r="D96" s="476" t="s">
        <v>355</v>
      </c>
      <c r="E96" s="487" t="s">
        <v>1618</v>
      </c>
      <c r="F96" s="459" t="s">
        <v>555</v>
      </c>
      <c r="G96" s="459"/>
      <c r="H96" s="459"/>
      <c r="I96" s="459"/>
      <c r="J96" s="459"/>
      <c r="K96" s="174"/>
      <c r="L96" s="175"/>
      <c r="M96" s="175"/>
      <c r="N96" s="175"/>
    </row>
    <row r="97" spans="1:14" ht="53.25" customHeight="1" x14ac:dyDescent="0.25">
      <c r="A97" s="321">
        <v>13</v>
      </c>
      <c r="B97" s="460" t="s">
        <v>483</v>
      </c>
      <c r="C97" s="488" t="s">
        <v>1630</v>
      </c>
      <c r="D97" s="476" t="s">
        <v>355</v>
      </c>
      <c r="E97" s="488" t="s">
        <v>1619</v>
      </c>
      <c r="F97" s="460" t="s">
        <v>555</v>
      </c>
      <c r="G97" s="460"/>
      <c r="H97" s="460"/>
      <c r="I97" s="460"/>
      <c r="J97" s="460"/>
      <c r="K97" s="309"/>
      <c r="L97" s="174"/>
      <c r="M97" s="174"/>
      <c r="N97" s="174"/>
    </row>
    <row r="98" spans="1:14" ht="53.25" customHeight="1" x14ac:dyDescent="0.25">
      <c r="A98" s="321">
        <v>18</v>
      </c>
      <c r="B98" s="461" t="s">
        <v>498</v>
      </c>
      <c r="C98" s="489" t="s">
        <v>1630</v>
      </c>
      <c r="D98" s="476" t="s">
        <v>355</v>
      </c>
      <c r="E98" s="489" t="s">
        <v>1620</v>
      </c>
      <c r="F98" s="461" t="s">
        <v>536</v>
      </c>
      <c r="G98" s="526" t="s">
        <v>569</v>
      </c>
      <c r="H98" s="526"/>
      <c r="I98" s="526"/>
      <c r="J98" s="526"/>
      <c r="K98" s="309"/>
      <c r="L98" s="307"/>
      <c r="M98" s="174"/>
      <c r="N98" s="174"/>
    </row>
    <row r="99" spans="1:14" ht="53.25" customHeight="1" x14ac:dyDescent="0.25">
      <c r="A99" s="321">
        <v>298</v>
      </c>
      <c r="B99" s="458" t="s">
        <v>333</v>
      </c>
      <c r="C99" s="486" t="s">
        <v>306</v>
      </c>
      <c r="D99" s="476" t="s">
        <v>355</v>
      </c>
      <c r="E99" s="486" t="s">
        <v>1615</v>
      </c>
      <c r="F99" s="458" t="s">
        <v>537</v>
      </c>
      <c r="G99" s="458"/>
      <c r="H99" s="458"/>
      <c r="I99" s="458"/>
      <c r="J99" s="458"/>
      <c r="K99" s="309"/>
      <c r="L99" s="307"/>
      <c r="M99" s="174"/>
      <c r="N99" s="174"/>
    </row>
    <row r="100" spans="1:14" ht="53.25" customHeight="1" x14ac:dyDescent="0.25">
      <c r="A100" s="321">
        <v>283</v>
      </c>
      <c r="B100" s="458" t="s">
        <v>360</v>
      </c>
      <c r="C100" s="486" t="s">
        <v>306</v>
      </c>
      <c r="D100" s="476" t="s">
        <v>355</v>
      </c>
      <c r="E100" s="486" t="s">
        <v>1617</v>
      </c>
      <c r="F100" s="458" t="s">
        <v>537</v>
      </c>
      <c r="G100" s="458"/>
      <c r="H100" s="458"/>
      <c r="I100" s="458"/>
      <c r="J100" s="458"/>
      <c r="K100" s="309"/>
      <c r="L100" s="307"/>
      <c r="M100" s="174"/>
      <c r="N100" s="174"/>
    </row>
    <row r="101" spans="1:14" ht="53.25" customHeight="1" x14ac:dyDescent="0.25">
      <c r="A101" s="321">
        <v>36</v>
      </c>
      <c r="B101" s="459" t="s">
        <v>386</v>
      </c>
      <c r="C101" s="487" t="s">
        <v>306</v>
      </c>
      <c r="D101" s="476" t="s">
        <v>355</v>
      </c>
      <c r="E101" s="487" t="s">
        <v>1618</v>
      </c>
      <c r="F101" s="459" t="s">
        <v>555</v>
      </c>
      <c r="G101" s="459"/>
      <c r="H101" s="459"/>
      <c r="I101" s="459"/>
      <c r="J101" s="459"/>
      <c r="K101" s="309"/>
      <c r="L101" s="307"/>
      <c r="M101" s="174"/>
      <c r="N101" s="174"/>
    </row>
    <row r="102" spans="1:14" ht="53.25" customHeight="1" x14ac:dyDescent="0.25">
      <c r="A102" s="321">
        <v>17</v>
      </c>
      <c r="B102" s="460" t="s">
        <v>412</v>
      </c>
      <c r="C102" s="488" t="s">
        <v>306</v>
      </c>
      <c r="D102" s="476" t="s">
        <v>355</v>
      </c>
      <c r="E102" s="488" t="s">
        <v>1619</v>
      </c>
      <c r="F102" s="460" t="s">
        <v>555</v>
      </c>
      <c r="G102" s="460"/>
      <c r="H102" s="460"/>
      <c r="I102" s="460"/>
      <c r="J102" s="460"/>
      <c r="K102" s="309"/>
      <c r="L102" s="307"/>
      <c r="M102" s="174"/>
      <c r="N102" s="174"/>
    </row>
    <row r="103" spans="1:14" ht="53.25" customHeight="1" x14ac:dyDescent="0.25">
      <c r="A103" s="321">
        <v>71</v>
      </c>
      <c r="B103" s="461" t="s">
        <v>438</v>
      </c>
      <c r="C103" s="489" t="s">
        <v>306</v>
      </c>
      <c r="D103" s="476" t="s">
        <v>355</v>
      </c>
      <c r="E103" s="489" t="s">
        <v>1620</v>
      </c>
      <c r="F103" s="461" t="s">
        <v>536</v>
      </c>
      <c r="G103" s="526" t="s">
        <v>569</v>
      </c>
      <c r="H103" s="526"/>
      <c r="I103" s="526"/>
      <c r="J103" s="526"/>
      <c r="K103" s="309"/>
      <c r="L103" s="307"/>
      <c r="M103" s="174"/>
      <c r="N103" s="174"/>
    </row>
    <row r="104" spans="1:14" ht="53.25" customHeight="1" x14ac:dyDescent="0.25">
      <c r="A104" s="321">
        <v>75</v>
      </c>
      <c r="B104" s="464" t="s">
        <v>462</v>
      </c>
      <c r="C104" s="493" t="s">
        <v>306</v>
      </c>
      <c r="D104" s="476" t="s">
        <v>355</v>
      </c>
      <c r="E104" s="493" t="s">
        <v>1627</v>
      </c>
      <c r="F104" s="464" t="s">
        <v>554</v>
      </c>
      <c r="G104" s="529" t="s">
        <v>199</v>
      </c>
      <c r="H104" s="529"/>
      <c r="I104" s="529"/>
      <c r="J104" s="529"/>
      <c r="K104" s="309"/>
      <c r="L104" s="307"/>
      <c r="M104" s="174"/>
      <c r="N104" s="174"/>
    </row>
    <row r="105" spans="1:14" ht="53.25" customHeight="1" x14ac:dyDescent="0.25">
      <c r="A105" s="321">
        <v>76</v>
      </c>
      <c r="B105" s="476" t="s">
        <v>416</v>
      </c>
      <c r="C105" s="490" t="s">
        <v>310</v>
      </c>
      <c r="D105" s="476" t="s">
        <v>355</v>
      </c>
      <c r="E105" s="485" t="s">
        <v>1614</v>
      </c>
      <c r="F105" s="457" t="s">
        <v>520</v>
      </c>
      <c r="G105" s="469" t="s">
        <v>522</v>
      </c>
      <c r="H105" s="469"/>
      <c r="I105" s="469"/>
      <c r="J105" s="469"/>
      <c r="K105" s="309"/>
      <c r="L105" s="310"/>
      <c r="M105" s="175"/>
      <c r="N105" s="175"/>
    </row>
    <row r="106" spans="1:14" ht="53.25" customHeight="1" x14ac:dyDescent="0.25">
      <c r="A106" s="321">
        <v>77</v>
      </c>
      <c r="B106" s="457" t="s">
        <v>442</v>
      </c>
      <c r="C106" s="490" t="s">
        <v>310</v>
      </c>
      <c r="D106" s="476" t="s">
        <v>355</v>
      </c>
      <c r="E106" s="490" t="s">
        <v>1631</v>
      </c>
      <c r="F106" s="457" t="s">
        <v>520</v>
      </c>
      <c r="G106" s="470" t="s">
        <v>533</v>
      </c>
      <c r="H106" s="470"/>
      <c r="I106" s="470"/>
      <c r="J106" s="470"/>
      <c r="K106" s="309"/>
      <c r="L106" s="307"/>
      <c r="M106" s="174"/>
      <c r="N106" s="174"/>
    </row>
    <row r="107" spans="1:14" ht="53.25" customHeight="1" x14ac:dyDescent="0.25">
      <c r="A107" s="321">
        <v>78</v>
      </c>
      <c r="B107" s="458" t="s">
        <v>337</v>
      </c>
      <c r="C107" s="486" t="s">
        <v>310</v>
      </c>
      <c r="D107" s="476" t="s">
        <v>355</v>
      </c>
      <c r="E107" s="486" t="s">
        <v>1615</v>
      </c>
      <c r="F107" s="458" t="s">
        <v>537</v>
      </c>
      <c r="G107" s="473" t="s">
        <v>539</v>
      </c>
      <c r="H107" s="541"/>
      <c r="I107" s="541"/>
      <c r="J107" s="541"/>
      <c r="K107" s="174"/>
      <c r="L107" s="174"/>
      <c r="M107" s="174"/>
      <c r="N107" s="174"/>
    </row>
    <row r="108" spans="1:14" ht="53.25" customHeight="1" x14ac:dyDescent="0.25">
      <c r="A108" s="321">
        <v>79</v>
      </c>
      <c r="B108" s="458" t="s">
        <v>364</v>
      </c>
      <c r="C108" s="486" t="s">
        <v>310</v>
      </c>
      <c r="D108" s="476" t="s">
        <v>355</v>
      </c>
      <c r="E108" s="486" t="s">
        <v>1616</v>
      </c>
      <c r="F108" s="458" t="s">
        <v>537</v>
      </c>
      <c r="G108" s="473" t="s">
        <v>545</v>
      </c>
      <c r="H108" s="541"/>
      <c r="I108" s="541"/>
      <c r="J108" s="541"/>
      <c r="K108" s="174"/>
      <c r="L108" s="174"/>
      <c r="M108" s="174"/>
      <c r="N108" s="174"/>
    </row>
    <row r="109" spans="1:14" ht="53.25" customHeight="1" x14ac:dyDescent="0.25">
      <c r="A109" s="321">
        <v>80</v>
      </c>
      <c r="B109" s="458" t="s">
        <v>390</v>
      </c>
      <c r="C109" s="486" t="s">
        <v>310</v>
      </c>
      <c r="D109" s="476" t="s">
        <v>355</v>
      </c>
      <c r="E109" s="486" t="s">
        <v>1617</v>
      </c>
      <c r="F109" s="458" t="s">
        <v>537</v>
      </c>
      <c r="G109" s="473" t="s">
        <v>550</v>
      </c>
      <c r="H109" s="541"/>
      <c r="I109" s="541"/>
      <c r="J109" s="541"/>
      <c r="K109" s="313"/>
      <c r="L109" s="174"/>
      <c r="M109" s="174"/>
      <c r="N109" s="174"/>
    </row>
    <row r="110" spans="1:14" ht="53.25" customHeight="1" x14ac:dyDescent="0.25">
      <c r="A110" s="321">
        <v>81</v>
      </c>
      <c r="B110" s="459" t="s">
        <v>466</v>
      </c>
      <c r="C110" s="487" t="s">
        <v>310</v>
      </c>
      <c r="D110" s="476" t="s">
        <v>355</v>
      </c>
      <c r="E110" s="487" t="s">
        <v>1618</v>
      </c>
      <c r="F110" s="459" t="s">
        <v>555</v>
      </c>
      <c r="G110" s="475" t="s">
        <v>557</v>
      </c>
      <c r="H110" s="542"/>
      <c r="I110" s="542"/>
      <c r="J110" s="542"/>
      <c r="K110" s="313"/>
      <c r="L110" s="174"/>
      <c r="M110" s="174"/>
      <c r="N110" s="174"/>
    </row>
    <row r="111" spans="1:14" ht="53.25" customHeight="1" x14ac:dyDescent="0.25">
      <c r="A111" s="321">
        <v>82</v>
      </c>
      <c r="B111" s="460" t="s">
        <v>485</v>
      </c>
      <c r="C111" s="488" t="s">
        <v>310</v>
      </c>
      <c r="D111" s="476" t="s">
        <v>355</v>
      </c>
      <c r="E111" s="488" t="s">
        <v>1619</v>
      </c>
      <c r="F111" s="460" t="s">
        <v>555</v>
      </c>
      <c r="G111" s="466" t="s">
        <v>561</v>
      </c>
      <c r="H111" s="543"/>
      <c r="I111" s="543"/>
      <c r="J111" s="543"/>
      <c r="K111" s="174"/>
      <c r="L111" s="174"/>
      <c r="M111" s="174"/>
      <c r="N111" s="174"/>
    </row>
    <row r="112" spans="1:14" ht="53.25" customHeight="1" x14ac:dyDescent="0.25">
      <c r="A112" s="321">
        <v>307</v>
      </c>
      <c r="B112" s="461" t="s">
        <v>500</v>
      </c>
      <c r="C112" s="489" t="s">
        <v>310</v>
      </c>
      <c r="D112" s="476" t="s">
        <v>355</v>
      </c>
      <c r="E112" s="489" t="s">
        <v>1620</v>
      </c>
      <c r="F112" s="461" t="s">
        <v>536</v>
      </c>
      <c r="G112" s="526" t="s">
        <v>569</v>
      </c>
      <c r="H112" s="526"/>
      <c r="I112" s="526"/>
      <c r="J112" s="526"/>
      <c r="K112" s="313"/>
      <c r="L112" s="307"/>
      <c r="M112" s="174"/>
      <c r="N112" s="174"/>
    </row>
    <row r="113" spans="1:14" ht="53.25" customHeight="1" x14ac:dyDescent="0.25">
      <c r="A113" s="321">
        <v>308</v>
      </c>
      <c r="B113" s="463" t="s">
        <v>515</v>
      </c>
      <c r="C113" s="492" t="s">
        <v>310</v>
      </c>
      <c r="D113" s="476" t="s">
        <v>355</v>
      </c>
      <c r="E113" s="492" t="s">
        <v>1625</v>
      </c>
      <c r="F113" s="463" t="s">
        <v>572</v>
      </c>
      <c r="G113" s="527" t="s">
        <v>574</v>
      </c>
      <c r="H113" s="527"/>
      <c r="I113" s="527"/>
      <c r="J113" s="527"/>
      <c r="K113" s="313"/>
      <c r="L113" s="307"/>
      <c r="M113" s="174"/>
      <c r="N113" s="174"/>
    </row>
    <row r="114" spans="1:14" ht="53.25" customHeight="1" x14ac:dyDescent="0.25">
      <c r="A114" s="353">
        <v>306</v>
      </c>
      <c r="B114" s="465" t="s">
        <v>510</v>
      </c>
      <c r="C114" s="494" t="s">
        <v>310</v>
      </c>
      <c r="D114" s="476" t="s">
        <v>355</v>
      </c>
      <c r="E114" s="494" t="s">
        <v>578</v>
      </c>
      <c r="F114" s="465" t="s">
        <v>197</v>
      </c>
      <c r="G114" s="528" t="s">
        <v>577</v>
      </c>
      <c r="H114" s="528"/>
      <c r="I114" s="528"/>
      <c r="J114" s="528"/>
      <c r="K114" s="313"/>
      <c r="L114" s="307"/>
      <c r="M114" s="174"/>
      <c r="N114" s="174"/>
    </row>
    <row r="115" spans="1:14" ht="53.25" customHeight="1" x14ac:dyDescent="0.25">
      <c r="A115" s="321">
        <v>109</v>
      </c>
      <c r="B115" s="476" t="s">
        <v>417</v>
      </c>
      <c r="C115" s="490" t="s">
        <v>311</v>
      </c>
      <c r="D115" s="476" t="s">
        <v>355</v>
      </c>
      <c r="E115" s="485" t="s">
        <v>1614</v>
      </c>
      <c r="F115" s="457" t="s">
        <v>520</v>
      </c>
      <c r="G115" s="469" t="s">
        <v>522</v>
      </c>
      <c r="H115" s="469"/>
      <c r="I115" s="469"/>
      <c r="J115" s="469"/>
      <c r="K115" s="313"/>
      <c r="L115" s="307"/>
      <c r="M115" s="174"/>
      <c r="N115" s="174"/>
    </row>
    <row r="116" spans="1:14" ht="53.25" customHeight="1" x14ac:dyDescent="0.25">
      <c r="A116" s="321">
        <v>310</v>
      </c>
      <c r="B116" s="457" t="s">
        <v>443</v>
      </c>
      <c r="C116" s="490" t="s">
        <v>311</v>
      </c>
      <c r="D116" s="476" t="s">
        <v>355</v>
      </c>
      <c r="E116" s="490" t="s">
        <v>1631</v>
      </c>
      <c r="F116" s="457" t="s">
        <v>520</v>
      </c>
      <c r="G116" s="470" t="s">
        <v>533</v>
      </c>
      <c r="H116" s="470"/>
      <c r="I116" s="470"/>
      <c r="J116" s="470"/>
      <c r="K116" s="174"/>
      <c r="L116" s="174"/>
      <c r="M116" s="174"/>
      <c r="N116" s="174"/>
    </row>
    <row r="117" spans="1:14" ht="53.25" customHeight="1" x14ac:dyDescent="0.25">
      <c r="A117" s="321">
        <v>311</v>
      </c>
      <c r="B117" s="458" t="s">
        <v>338</v>
      </c>
      <c r="C117" s="486" t="s">
        <v>311</v>
      </c>
      <c r="D117" s="476" t="s">
        <v>355</v>
      </c>
      <c r="E117" s="486" t="s">
        <v>1615</v>
      </c>
      <c r="F117" s="458" t="s">
        <v>537</v>
      </c>
      <c r="G117" s="473" t="s">
        <v>539</v>
      </c>
      <c r="H117" s="541"/>
      <c r="I117" s="541"/>
      <c r="J117" s="541"/>
      <c r="K117" s="174"/>
      <c r="L117" s="174"/>
      <c r="M117" s="174"/>
      <c r="N117" s="174"/>
    </row>
    <row r="118" spans="1:14" ht="53.25" customHeight="1" x14ac:dyDescent="0.25">
      <c r="A118" s="321">
        <v>108</v>
      </c>
      <c r="B118" s="458" t="s">
        <v>365</v>
      </c>
      <c r="C118" s="486" t="s">
        <v>311</v>
      </c>
      <c r="D118" s="476" t="s">
        <v>355</v>
      </c>
      <c r="E118" s="486" t="s">
        <v>1616</v>
      </c>
      <c r="F118" s="458" t="s">
        <v>537</v>
      </c>
      <c r="G118" s="473" t="s">
        <v>545</v>
      </c>
      <c r="H118" s="541"/>
      <c r="I118" s="541"/>
      <c r="J118" s="541"/>
      <c r="K118" s="174"/>
      <c r="L118" s="174"/>
      <c r="M118" s="174"/>
      <c r="N118" s="174"/>
    </row>
    <row r="119" spans="1:14" ht="53.25" customHeight="1" x14ac:dyDescent="0.25">
      <c r="A119" s="321">
        <v>107</v>
      </c>
      <c r="B119" s="458" t="s">
        <v>391</v>
      </c>
      <c r="C119" s="486" t="s">
        <v>311</v>
      </c>
      <c r="D119" s="476" t="s">
        <v>355</v>
      </c>
      <c r="E119" s="486" t="s">
        <v>1617</v>
      </c>
      <c r="F119" s="458" t="s">
        <v>537</v>
      </c>
      <c r="G119" s="473" t="s">
        <v>550</v>
      </c>
      <c r="H119" s="541"/>
      <c r="I119" s="541"/>
      <c r="J119" s="541"/>
      <c r="K119" s="309"/>
      <c r="L119" s="307"/>
      <c r="M119" s="174"/>
      <c r="N119" s="174"/>
    </row>
    <row r="120" spans="1:14" ht="53.25" customHeight="1" x14ac:dyDescent="0.25">
      <c r="A120" s="321">
        <v>155</v>
      </c>
      <c r="B120" s="459" t="s">
        <v>467</v>
      </c>
      <c r="C120" s="487" t="s">
        <v>311</v>
      </c>
      <c r="D120" s="476" t="s">
        <v>355</v>
      </c>
      <c r="E120" s="487" t="s">
        <v>1618</v>
      </c>
      <c r="F120" s="459" t="s">
        <v>555</v>
      </c>
      <c r="G120" s="475" t="s">
        <v>557</v>
      </c>
      <c r="H120" s="542"/>
      <c r="I120" s="542"/>
      <c r="J120" s="542"/>
      <c r="K120" s="309"/>
      <c r="L120" s="307"/>
      <c r="M120" s="174"/>
      <c r="N120" s="174"/>
    </row>
    <row r="121" spans="1:14" ht="53.25" customHeight="1" x14ac:dyDescent="0.25">
      <c r="A121" s="321">
        <v>156</v>
      </c>
      <c r="B121" s="460" t="s">
        <v>486</v>
      </c>
      <c r="C121" s="488" t="s">
        <v>311</v>
      </c>
      <c r="D121" s="476" t="s">
        <v>355</v>
      </c>
      <c r="E121" s="488" t="s">
        <v>1619</v>
      </c>
      <c r="F121" s="460" t="s">
        <v>555</v>
      </c>
      <c r="G121" s="466" t="s">
        <v>561</v>
      </c>
      <c r="H121" s="543"/>
      <c r="I121" s="543"/>
      <c r="J121" s="543"/>
      <c r="K121" s="309"/>
      <c r="L121" s="307"/>
      <c r="M121" s="174"/>
      <c r="N121" s="174"/>
    </row>
    <row r="122" spans="1:14" ht="53.25" customHeight="1" x14ac:dyDescent="0.25">
      <c r="A122" s="321">
        <v>157</v>
      </c>
      <c r="B122" s="461" t="s">
        <v>501</v>
      </c>
      <c r="C122" s="489" t="s">
        <v>311</v>
      </c>
      <c r="D122" s="476" t="s">
        <v>355</v>
      </c>
      <c r="E122" s="489" t="s">
        <v>1620</v>
      </c>
      <c r="F122" s="461" t="s">
        <v>536</v>
      </c>
      <c r="G122" s="526" t="s">
        <v>569</v>
      </c>
      <c r="H122" s="526"/>
      <c r="I122" s="526"/>
      <c r="J122" s="526"/>
      <c r="K122" s="309"/>
      <c r="L122" s="307"/>
      <c r="M122" s="174"/>
      <c r="N122" s="174"/>
    </row>
    <row r="123" spans="1:14" ht="53.25" customHeight="1" x14ac:dyDescent="0.25">
      <c r="A123" s="321">
        <v>161</v>
      </c>
      <c r="B123" s="463" t="s">
        <v>511</v>
      </c>
      <c r="C123" s="492" t="s">
        <v>311</v>
      </c>
      <c r="D123" s="476" t="s">
        <v>355</v>
      </c>
      <c r="E123" s="492" t="s">
        <v>1625</v>
      </c>
      <c r="F123" s="463" t="s">
        <v>572</v>
      </c>
      <c r="G123" s="527" t="s">
        <v>574</v>
      </c>
      <c r="H123" s="527"/>
      <c r="I123" s="527"/>
      <c r="J123" s="527"/>
      <c r="K123" s="309"/>
      <c r="L123" s="316"/>
      <c r="M123" s="175"/>
      <c r="N123" s="175"/>
    </row>
    <row r="124" spans="1:14" ht="53.25" customHeight="1" x14ac:dyDescent="0.25">
      <c r="A124" s="321">
        <v>162</v>
      </c>
      <c r="B124" s="457" t="s">
        <v>428</v>
      </c>
      <c r="C124" s="490" t="s">
        <v>322</v>
      </c>
      <c r="D124" s="476" t="s">
        <v>355</v>
      </c>
      <c r="E124" s="490" t="s">
        <v>1631</v>
      </c>
      <c r="F124" s="457" t="s">
        <v>520</v>
      </c>
      <c r="G124" s="470" t="s">
        <v>533</v>
      </c>
      <c r="H124" s="470"/>
      <c r="I124" s="470"/>
      <c r="J124" s="470"/>
      <c r="K124" s="309"/>
      <c r="L124" s="174"/>
      <c r="M124" s="174"/>
      <c r="N124" s="174"/>
    </row>
    <row r="125" spans="1:14" ht="53.25" customHeight="1" x14ac:dyDescent="0.25">
      <c r="A125" s="321">
        <v>111</v>
      </c>
      <c r="B125" s="458" t="s">
        <v>349</v>
      </c>
      <c r="C125" s="486" t="s">
        <v>322</v>
      </c>
      <c r="D125" s="476" t="s">
        <v>355</v>
      </c>
      <c r="E125" s="486" t="s">
        <v>1615</v>
      </c>
      <c r="F125" s="458" t="s">
        <v>537</v>
      </c>
      <c r="G125" s="473" t="s">
        <v>539</v>
      </c>
      <c r="H125" s="541"/>
      <c r="I125" s="541"/>
      <c r="J125" s="541"/>
      <c r="K125" s="309"/>
      <c r="L125" s="174"/>
      <c r="M125" s="174"/>
      <c r="N125" s="174"/>
    </row>
    <row r="126" spans="1:14" ht="53.25" customHeight="1" x14ac:dyDescent="0.25">
      <c r="A126" s="320">
        <v>52</v>
      </c>
      <c r="B126" s="458" t="s">
        <v>376</v>
      </c>
      <c r="C126" s="486" t="s">
        <v>322</v>
      </c>
      <c r="D126" s="476" t="s">
        <v>355</v>
      </c>
      <c r="E126" s="486" t="s">
        <v>1616</v>
      </c>
      <c r="F126" s="458" t="s">
        <v>537</v>
      </c>
      <c r="G126" s="473" t="s">
        <v>545</v>
      </c>
      <c r="H126" s="541"/>
      <c r="I126" s="541"/>
      <c r="J126" s="541"/>
      <c r="K126" s="175"/>
      <c r="L126" s="174"/>
      <c r="M126" s="174"/>
      <c r="N126" s="174"/>
    </row>
    <row r="127" spans="1:14" ht="53.25" customHeight="1" x14ac:dyDescent="0.25">
      <c r="A127" s="320">
        <v>277</v>
      </c>
      <c r="B127" s="458" t="s">
        <v>402</v>
      </c>
      <c r="C127" s="486" t="s">
        <v>322</v>
      </c>
      <c r="D127" s="476" t="s">
        <v>355</v>
      </c>
      <c r="E127" s="486" t="s">
        <v>1617</v>
      </c>
      <c r="F127" s="458" t="s">
        <v>537</v>
      </c>
      <c r="G127" s="473" t="s">
        <v>550</v>
      </c>
      <c r="H127" s="541"/>
      <c r="I127" s="541"/>
      <c r="J127" s="541"/>
      <c r="K127" s="309"/>
      <c r="L127" s="317"/>
      <c r="M127" s="174"/>
      <c r="N127" s="174"/>
    </row>
    <row r="128" spans="1:14" ht="53.25" customHeight="1" x14ac:dyDescent="0.25">
      <c r="A128" s="321">
        <v>49</v>
      </c>
      <c r="B128" s="459" t="s">
        <v>453</v>
      </c>
      <c r="C128" s="487" t="s">
        <v>322</v>
      </c>
      <c r="D128" s="476" t="s">
        <v>355</v>
      </c>
      <c r="E128" s="487" t="s">
        <v>1618</v>
      </c>
      <c r="F128" s="459" t="s">
        <v>555</v>
      </c>
      <c r="G128" s="475" t="s">
        <v>557</v>
      </c>
      <c r="H128" s="542"/>
      <c r="I128" s="542"/>
      <c r="J128" s="542"/>
      <c r="K128" s="309"/>
      <c r="L128" s="310"/>
      <c r="M128" s="175"/>
      <c r="N128" s="175"/>
    </row>
    <row r="129" spans="1:14" ht="53.25" customHeight="1" x14ac:dyDescent="0.25">
      <c r="A129" s="321">
        <v>51</v>
      </c>
      <c r="B129" s="460" t="s">
        <v>476</v>
      </c>
      <c r="C129" s="488" t="s">
        <v>322</v>
      </c>
      <c r="D129" s="476" t="s">
        <v>355</v>
      </c>
      <c r="E129" s="488" t="s">
        <v>1619</v>
      </c>
      <c r="F129" s="460" t="s">
        <v>555</v>
      </c>
      <c r="G129" s="466" t="s">
        <v>561</v>
      </c>
      <c r="H129" s="543"/>
      <c r="I129" s="543"/>
      <c r="J129" s="543"/>
      <c r="K129" s="309"/>
      <c r="L129" s="310"/>
      <c r="M129" s="175"/>
      <c r="N129" s="175"/>
    </row>
    <row r="130" spans="1:14" ht="53.25" customHeight="1" x14ac:dyDescent="0.25">
      <c r="A130" s="321">
        <v>274</v>
      </c>
      <c r="B130" s="461" t="s">
        <v>495</v>
      </c>
      <c r="C130" s="489" t="s">
        <v>322</v>
      </c>
      <c r="D130" s="476" t="s">
        <v>355</v>
      </c>
      <c r="E130" s="489" t="s">
        <v>1620</v>
      </c>
      <c r="F130" s="461" t="s">
        <v>536</v>
      </c>
      <c r="G130" s="526" t="s">
        <v>569</v>
      </c>
      <c r="H130" s="526"/>
      <c r="I130" s="526"/>
      <c r="J130" s="526"/>
      <c r="K130" s="309"/>
      <c r="L130" s="307"/>
      <c r="M130" s="174"/>
      <c r="N130" s="174"/>
    </row>
    <row r="131" spans="1:14" ht="53.25" customHeight="1" x14ac:dyDescent="0.25">
      <c r="A131" s="321">
        <v>273</v>
      </c>
      <c r="B131" s="463" t="s">
        <v>508</v>
      </c>
      <c r="C131" s="492" t="s">
        <v>322</v>
      </c>
      <c r="D131" s="476" t="s">
        <v>355</v>
      </c>
      <c r="E131" s="492" t="s">
        <v>1625</v>
      </c>
      <c r="F131" s="463" t="s">
        <v>572</v>
      </c>
      <c r="G131" s="527" t="s">
        <v>574</v>
      </c>
      <c r="H131" s="527"/>
      <c r="I131" s="527"/>
      <c r="J131" s="527"/>
      <c r="K131" s="309"/>
      <c r="L131" s="310"/>
      <c r="M131" s="175"/>
      <c r="N131" s="175"/>
    </row>
    <row r="132" spans="1:14" ht="53.25" customHeight="1" x14ac:dyDescent="0.25">
      <c r="A132" s="321">
        <v>278</v>
      </c>
      <c r="B132" s="476" t="s">
        <v>419</v>
      </c>
      <c r="C132" s="490" t="s">
        <v>313</v>
      </c>
      <c r="D132" s="476" t="s">
        <v>355</v>
      </c>
      <c r="E132" s="485" t="s">
        <v>1614</v>
      </c>
      <c r="F132" s="457" t="s">
        <v>520</v>
      </c>
      <c r="G132" s="469" t="s">
        <v>522</v>
      </c>
      <c r="H132" s="469"/>
      <c r="I132" s="469"/>
      <c r="J132" s="469"/>
      <c r="K132" s="309"/>
      <c r="L132" s="307"/>
      <c r="M132" s="174"/>
      <c r="N132" s="174"/>
    </row>
    <row r="133" spans="1:14" ht="53.25" customHeight="1" x14ac:dyDescent="0.25">
      <c r="A133" s="321">
        <v>272</v>
      </c>
      <c r="B133" s="457" t="s">
        <v>445</v>
      </c>
      <c r="C133" s="490" t="s">
        <v>313</v>
      </c>
      <c r="D133" s="476" t="s">
        <v>355</v>
      </c>
      <c r="E133" s="490" t="s">
        <v>1631</v>
      </c>
      <c r="F133" s="457" t="s">
        <v>520</v>
      </c>
      <c r="G133" s="470" t="s">
        <v>533</v>
      </c>
      <c r="H133" s="470"/>
      <c r="I133" s="470"/>
      <c r="J133" s="470"/>
      <c r="K133" s="309"/>
      <c r="L133" s="307"/>
      <c r="M133" s="174"/>
      <c r="N133" s="174"/>
    </row>
    <row r="134" spans="1:14" ht="53.25" customHeight="1" x14ac:dyDescent="0.25">
      <c r="A134" s="321">
        <v>185</v>
      </c>
      <c r="B134" s="458" t="s">
        <v>340</v>
      </c>
      <c r="C134" s="486" t="s">
        <v>313</v>
      </c>
      <c r="D134" s="476" t="s">
        <v>355</v>
      </c>
      <c r="E134" s="486" t="s">
        <v>1615</v>
      </c>
      <c r="F134" s="458" t="s">
        <v>537</v>
      </c>
      <c r="G134" s="473" t="s">
        <v>539</v>
      </c>
      <c r="H134" s="541"/>
      <c r="I134" s="541"/>
      <c r="J134" s="541"/>
      <c r="K134" s="309"/>
      <c r="L134" s="317"/>
      <c r="M134" s="174"/>
      <c r="N134" s="174"/>
    </row>
    <row r="135" spans="1:14" ht="53.25" customHeight="1" x14ac:dyDescent="0.25">
      <c r="A135" s="321">
        <v>184</v>
      </c>
      <c r="B135" s="458" t="s">
        <v>367</v>
      </c>
      <c r="C135" s="486" t="s">
        <v>313</v>
      </c>
      <c r="D135" s="476" t="s">
        <v>355</v>
      </c>
      <c r="E135" s="486" t="s">
        <v>1616</v>
      </c>
      <c r="F135" s="458" t="s">
        <v>537</v>
      </c>
      <c r="G135" s="473" t="s">
        <v>545</v>
      </c>
      <c r="H135" s="541"/>
      <c r="I135" s="541"/>
      <c r="J135" s="541"/>
      <c r="K135" s="309"/>
      <c r="L135" s="317"/>
      <c r="M135" s="174"/>
      <c r="N135" s="174"/>
    </row>
    <row r="136" spans="1:14" ht="53.25" customHeight="1" x14ac:dyDescent="0.25">
      <c r="A136" s="321">
        <v>188</v>
      </c>
      <c r="B136" s="458" t="s">
        <v>393</v>
      </c>
      <c r="C136" s="486" t="s">
        <v>313</v>
      </c>
      <c r="D136" s="476" t="s">
        <v>355</v>
      </c>
      <c r="E136" s="486" t="s">
        <v>1617</v>
      </c>
      <c r="F136" s="458" t="s">
        <v>537</v>
      </c>
      <c r="G136" s="473" t="s">
        <v>550</v>
      </c>
      <c r="H136" s="541"/>
      <c r="I136" s="541"/>
      <c r="J136" s="541"/>
      <c r="K136" s="309"/>
      <c r="L136" s="307"/>
      <c r="M136" s="174"/>
      <c r="N136" s="174"/>
    </row>
    <row r="137" spans="1:14" ht="53.25" customHeight="1" x14ac:dyDescent="0.25">
      <c r="A137" s="321">
        <v>114</v>
      </c>
      <c r="B137" s="459" t="s">
        <v>469</v>
      </c>
      <c r="C137" s="487" t="s">
        <v>313</v>
      </c>
      <c r="D137" s="476" t="s">
        <v>355</v>
      </c>
      <c r="E137" s="487" t="s">
        <v>1618</v>
      </c>
      <c r="F137" s="459" t="s">
        <v>555</v>
      </c>
      <c r="G137" s="475" t="s">
        <v>557</v>
      </c>
      <c r="H137" s="542"/>
      <c r="I137" s="542"/>
      <c r="J137" s="542"/>
      <c r="K137" s="309"/>
      <c r="L137" s="317"/>
      <c r="M137" s="174"/>
      <c r="N137" s="174"/>
    </row>
    <row r="138" spans="1:14" ht="53.25" customHeight="1" x14ac:dyDescent="0.25">
      <c r="A138" s="321">
        <v>190</v>
      </c>
      <c r="B138" s="461" t="s">
        <v>488</v>
      </c>
      <c r="C138" s="489" t="s">
        <v>313</v>
      </c>
      <c r="D138" s="476" t="s">
        <v>355</v>
      </c>
      <c r="E138" s="489" t="s">
        <v>1620</v>
      </c>
      <c r="F138" s="461" t="s">
        <v>536</v>
      </c>
      <c r="G138" s="526" t="s">
        <v>569</v>
      </c>
      <c r="H138" s="526"/>
      <c r="I138" s="526"/>
      <c r="J138" s="526"/>
      <c r="K138" s="309"/>
      <c r="L138" s="317"/>
      <c r="M138" s="174"/>
      <c r="N138" s="174"/>
    </row>
    <row r="139" spans="1:14" ht="53.25" customHeight="1" x14ac:dyDescent="0.25">
      <c r="A139" s="321">
        <v>183</v>
      </c>
      <c r="B139" s="463" t="s">
        <v>503</v>
      </c>
      <c r="C139" s="492" t="s">
        <v>313</v>
      </c>
      <c r="D139" s="476" t="s">
        <v>355</v>
      </c>
      <c r="E139" s="492" t="s">
        <v>1625</v>
      </c>
      <c r="F139" s="463" t="s">
        <v>572</v>
      </c>
      <c r="G139" s="527" t="s">
        <v>574</v>
      </c>
      <c r="H139" s="527"/>
      <c r="I139" s="527"/>
      <c r="J139" s="527"/>
      <c r="K139" s="309"/>
      <c r="L139" s="307"/>
      <c r="M139" s="174"/>
      <c r="N139" s="174"/>
    </row>
    <row r="140" spans="1:14" ht="53.25" customHeight="1" x14ac:dyDescent="0.25">
      <c r="A140" s="321">
        <v>191</v>
      </c>
      <c r="B140" s="457" t="s">
        <v>409</v>
      </c>
      <c r="C140" s="490" t="s">
        <v>1632</v>
      </c>
      <c r="D140" s="476" t="s">
        <v>355</v>
      </c>
      <c r="E140" s="490" t="s">
        <v>1631</v>
      </c>
      <c r="F140" s="457" t="s">
        <v>520</v>
      </c>
      <c r="G140" s="470" t="s">
        <v>533</v>
      </c>
      <c r="H140" s="470"/>
      <c r="I140" s="470"/>
      <c r="J140" s="470"/>
      <c r="K140" s="309"/>
      <c r="L140" s="307"/>
      <c r="M140" s="174"/>
      <c r="N140" s="174"/>
    </row>
    <row r="141" spans="1:14" ht="53.25" customHeight="1" x14ac:dyDescent="0.25">
      <c r="A141" s="321">
        <v>25</v>
      </c>
      <c r="B141" s="458" t="s">
        <v>330</v>
      </c>
      <c r="C141" s="486" t="s">
        <v>1632</v>
      </c>
      <c r="D141" s="476" t="s">
        <v>355</v>
      </c>
      <c r="E141" s="486" t="s">
        <v>1615</v>
      </c>
      <c r="F141" s="458" t="s">
        <v>537</v>
      </c>
      <c r="G141" s="473" t="s">
        <v>539</v>
      </c>
      <c r="H141" s="541"/>
      <c r="I141" s="541"/>
      <c r="J141" s="541"/>
      <c r="K141" s="309"/>
      <c r="L141" s="317"/>
      <c r="M141" s="174"/>
      <c r="N141" s="174"/>
    </row>
    <row r="142" spans="1:14" ht="53.25" customHeight="1" x14ac:dyDescent="0.25">
      <c r="A142" s="321">
        <v>282</v>
      </c>
      <c r="B142" s="458" t="s">
        <v>357</v>
      </c>
      <c r="C142" s="486" t="s">
        <v>1632</v>
      </c>
      <c r="D142" s="476" t="s">
        <v>355</v>
      </c>
      <c r="E142" s="486" t="s">
        <v>1616</v>
      </c>
      <c r="F142" s="458" t="s">
        <v>537</v>
      </c>
      <c r="G142" s="473" t="s">
        <v>545</v>
      </c>
      <c r="H142" s="541"/>
      <c r="I142" s="541"/>
      <c r="J142" s="541"/>
      <c r="K142" s="309"/>
      <c r="L142" s="307"/>
      <c r="M142" s="174"/>
      <c r="N142" s="174"/>
    </row>
    <row r="143" spans="1:14" ht="53.25" customHeight="1" x14ac:dyDescent="0.25">
      <c r="A143" s="321">
        <v>27</v>
      </c>
      <c r="B143" s="458" t="s">
        <v>383</v>
      </c>
      <c r="C143" s="486" t="s">
        <v>1632</v>
      </c>
      <c r="D143" s="476" t="s">
        <v>355</v>
      </c>
      <c r="E143" s="486" t="s">
        <v>1617</v>
      </c>
      <c r="F143" s="458" t="s">
        <v>537</v>
      </c>
      <c r="G143" s="473" t="s">
        <v>550</v>
      </c>
      <c r="H143" s="541"/>
      <c r="I143" s="541"/>
      <c r="J143" s="541"/>
      <c r="K143" s="309"/>
      <c r="L143" s="307"/>
      <c r="M143" s="174"/>
      <c r="N143" s="174"/>
    </row>
    <row r="144" spans="1:14" ht="53.25" customHeight="1" x14ac:dyDescent="0.25">
      <c r="A144" s="321">
        <v>267</v>
      </c>
      <c r="B144" s="459" t="s">
        <v>435</v>
      </c>
      <c r="C144" s="487" t="s">
        <v>1632</v>
      </c>
      <c r="D144" s="476" t="s">
        <v>355</v>
      </c>
      <c r="E144" s="487" t="s">
        <v>1618</v>
      </c>
      <c r="F144" s="459" t="s">
        <v>555</v>
      </c>
      <c r="G144" s="475" t="s">
        <v>557</v>
      </c>
      <c r="H144" s="542"/>
      <c r="I144" s="542"/>
      <c r="J144" s="542"/>
      <c r="K144" s="309"/>
      <c r="L144" s="307"/>
      <c r="M144" s="174"/>
      <c r="N144" s="174"/>
    </row>
    <row r="145" spans="1:14" ht="53.25" customHeight="1" x14ac:dyDescent="0.25">
      <c r="A145" s="321">
        <v>268</v>
      </c>
      <c r="B145" s="460" t="s">
        <v>460</v>
      </c>
      <c r="C145" s="488" t="s">
        <v>1632</v>
      </c>
      <c r="D145" s="476" t="s">
        <v>355</v>
      </c>
      <c r="E145" s="488" t="s">
        <v>1619</v>
      </c>
      <c r="F145" s="460" t="s">
        <v>555</v>
      </c>
      <c r="G145" s="466" t="s">
        <v>561</v>
      </c>
      <c r="H145" s="543"/>
      <c r="I145" s="543"/>
      <c r="J145" s="543"/>
      <c r="K145" s="309"/>
      <c r="L145" s="307"/>
      <c r="M145" s="174"/>
      <c r="N145" s="174"/>
    </row>
    <row r="146" spans="1:14" ht="53.25" customHeight="1" x14ac:dyDescent="0.25">
      <c r="A146" s="321">
        <v>266</v>
      </c>
      <c r="B146" s="461" t="s">
        <v>482</v>
      </c>
      <c r="C146" s="489" t="s">
        <v>1632</v>
      </c>
      <c r="D146" s="476" t="s">
        <v>355</v>
      </c>
      <c r="E146" s="489" t="s">
        <v>1620</v>
      </c>
      <c r="F146" s="461" t="s">
        <v>536</v>
      </c>
      <c r="G146" s="526" t="s">
        <v>569</v>
      </c>
      <c r="H146" s="526"/>
      <c r="I146" s="526"/>
      <c r="J146" s="526"/>
      <c r="K146" s="309"/>
      <c r="L146" s="307"/>
      <c r="M146" s="174"/>
      <c r="N146" s="174"/>
    </row>
    <row r="147" spans="1:14" ht="53.25" customHeight="1" x14ac:dyDescent="0.25">
      <c r="A147" s="321">
        <v>182</v>
      </c>
      <c r="B147" s="458" t="s">
        <v>351</v>
      </c>
      <c r="C147" s="486" t="s">
        <v>1633</v>
      </c>
      <c r="D147" s="476" t="s">
        <v>355</v>
      </c>
      <c r="E147" s="486" t="s">
        <v>1615</v>
      </c>
      <c r="F147" s="458" t="s">
        <v>537</v>
      </c>
      <c r="G147" s="473" t="s">
        <v>539</v>
      </c>
      <c r="H147" s="541"/>
      <c r="I147" s="541"/>
      <c r="J147" s="541"/>
      <c r="K147" s="309"/>
      <c r="L147" s="307"/>
      <c r="M147" s="174"/>
      <c r="N147" s="174"/>
    </row>
    <row r="148" spans="1:14" ht="53.25" customHeight="1" x14ac:dyDescent="0.25">
      <c r="A148" s="321">
        <v>265</v>
      </c>
      <c r="B148" s="458" t="s">
        <v>378</v>
      </c>
      <c r="C148" s="486" t="s">
        <v>1633</v>
      </c>
      <c r="D148" s="476" t="s">
        <v>355</v>
      </c>
      <c r="E148" s="486" t="s">
        <v>1616</v>
      </c>
      <c r="F148" s="458" t="s">
        <v>537</v>
      </c>
      <c r="G148" s="473" t="s">
        <v>545</v>
      </c>
      <c r="H148" s="541"/>
      <c r="I148" s="541"/>
      <c r="J148" s="541"/>
      <c r="K148" s="309"/>
      <c r="L148" s="307"/>
      <c r="M148" s="174"/>
      <c r="N148" s="174"/>
    </row>
    <row r="149" spans="1:14" ht="53.25" customHeight="1" x14ac:dyDescent="0.25">
      <c r="A149" s="321">
        <v>263</v>
      </c>
      <c r="B149" s="458" t="s">
        <v>404</v>
      </c>
      <c r="C149" s="486" t="s">
        <v>1633</v>
      </c>
      <c r="D149" s="476" t="s">
        <v>355</v>
      </c>
      <c r="E149" s="486" t="s">
        <v>1617</v>
      </c>
      <c r="F149" s="458" t="s">
        <v>537</v>
      </c>
      <c r="G149" s="473" t="s">
        <v>550</v>
      </c>
      <c r="H149" s="541"/>
      <c r="I149" s="541"/>
      <c r="J149" s="541"/>
      <c r="K149" s="309"/>
      <c r="L149" s="310"/>
      <c r="M149" s="175"/>
      <c r="N149" s="175"/>
    </row>
    <row r="150" spans="1:14" ht="53.25" customHeight="1" x14ac:dyDescent="0.25">
      <c r="A150" s="321">
        <v>28</v>
      </c>
      <c r="B150" s="459" t="s">
        <v>430</v>
      </c>
      <c r="C150" s="487" t="s">
        <v>1633</v>
      </c>
      <c r="D150" s="476" t="s">
        <v>355</v>
      </c>
      <c r="E150" s="487" t="s">
        <v>1618</v>
      </c>
      <c r="F150" s="459" t="s">
        <v>555</v>
      </c>
      <c r="G150" s="475" t="s">
        <v>557</v>
      </c>
      <c r="H150" s="542"/>
      <c r="I150" s="542"/>
      <c r="J150" s="542"/>
      <c r="K150" s="309"/>
      <c r="L150" s="307"/>
      <c r="M150" s="174"/>
      <c r="N150" s="174"/>
    </row>
    <row r="151" spans="1:14" ht="53.25" customHeight="1" x14ac:dyDescent="0.25">
      <c r="A151" s="321">
        <v>48</v>
      </c>
      <c r="B151" s="460" t="s">
        <v>455</v>
      </c>
      <c r="C151" s="488" t="s">
        <v>1633</v>
      </c>
      <c r="D151" s="476" t="s">
        <v>355</v>
      </c>
      <c r="E151" s="488" t="s">
        <v>1619</v>
      </c>
      <c r="F151" s="460" t="s">
        <v>555</v>
      </c>
      <c r="G151" s="466" t="s">
        <v>561</v>
      </c>
      <c r="H151" s="543"/>
      <c r="I151" s="543"/>
      <c r="J151" s="543"/>
      <c r="K151" s="309"/>
      <c r="L151" s="310"/>
      <c r="M151" s="175"/>
      <c r="N151" s="175"/>
    </row>
    <row r="152" spans="1:14" ht="53.25" customHeight="1" x14ac:dyDescent="0.25">
      <c r="A152" s="321">
        <v>301</v>
      </c>
      <c r="B152" s="461" t="s">
        <v>478</v>
      </c>
      <c r="C152" s="489" t="s">
        <v>1633</v>
      </c>
      <c r="D152" s="476" t="s">
        <v>355</v>
      </c>
      <c r="E152" s="489" t="s">
        <v>1620</v>
      </c>
      <c r="F152" s="461" t="s">
        <v>536</v>
      </c>
      <c r="G152" s="526" t="s">
        <v>569</v>
      </c>
      <c r="H152" s="526"/>
      <c r="I152" s="526"/>
      <c r="J152" s="526"/>
      <c r="K152" s="309"/>
      <c r="L152" s="307"/>
      <c r="M152" s="174"/>
      <c r="N152" s="174"/>
    </row>
    <row r="153" spans="1:14" ht="53.25" customHeight="1" x14ac:dyDescent="0.25">
      <c r="A153" s="321">
        <v>97</v>
      </c>
      <c r="B153" s="476" t="s">
        <v>424</v>
      </c>
      <c r="C153" s="490" t="s">
        <v>1634</v>
      </c>
      <c r="D153" s="476" t="s">
        <v>355</v>
      </c>
      <c r="E153" s="485" t="s">
        <v>1614</v>
      </c>
      <c r="F153" s="457" t="s">
        <v>520</v>
      </c>
      <c r="G153" s="469" t="s">
        <v>522</v>
      </c>
      <c r="H153" s="469"/>
      <c r="I153" s="469"/>
      <c r="J153" s="469"/>
      <c r="K153" s="309"/>
      <c r="L153" s="307"/>
      <c r="M153" s="174"/>
      <c r="N153" s="174"/>
    </row>
    <row r="154" spans="1:14" ht="53.25" customHeight="1" x14ac:dyDescent="0.25">
      <c r="A154" s="355">
        <v>91</v>
      </c>
      <c r="B154" s="457" t="s">
        <v>450</v>
      </c>
      <c r="C154" s="490" t="s">
        <v>1634</v>
      </c>
      <c r="D154" s="476" t="s">
        <v>355</v>
      </c>
      <c r="E154" s="490" t="s">
        <v>1631</v>
      </c>
      <c r="F154" s="457" t="s">
        <v>520</v>
      </c>
      <c r="G154" s="470" t="s">
        <v>533</v>
      </c>
      <c r="H154" s="470"/>
      <c r="I154" s="470"/>
      <c r="J154" s="470"/>
      <c r="K154" s="309"/>
      <c r="L154" s="307"/>
      <c r="M154" s="174"/>
      <c r="N154" s="174"/>
    </row>
    <row r="155" spans="1:14" ht="53.25" customHeight="1" x14ac:dyDescent="0.25">
      <c r="A155" s="321">
        <v>92</v>
      </c>
      <c r="B155" s="458" t="s">
        <v>345</v>
      </c>
      <c r="C155" s="486" t="s">
        <v>1634</v>
      </c>
      <c r="D155" s="476" t="s">
        <v>355</v>
      </c>
      <c r="E155" s="486" t="s">
        <v>1615</v>
      </c>
      <c r="F155" s="458" t="s">
        <v>537</v>
      </c>
      <c r="G155" s="473" t="s">
        <v>539</v>
      </c>
      <c r="H155" s="541"/>
      <c r="I155" s="541"/>
      <c r="J155" s="541"/>
      <c r="K155" s="309"/>
      <c r="L155" s="307"/>
      <c r="M155" s="174"/>
      <c r="N155" s="174"/>
    </row>
    <row r="156" spans="1:14" ht="53.25" customHeight="1" x14ac:dyDescent="0.25">
      <c r="A156" s="321">
        <v>93</v>
      </c>
      <c r="B156" s="458" t="s">
        <v>372</v>
      </c>
      <c r="C156" s="486" t="s">
        <v>1634</v>
      </c>
      <c r="D156" s="476" t="s">
        <v>355</v>
      </c>
      <c r="E156" s="486" t="s">
        <v>1616</v>
      </c>
      <c r="F156" s="458" t="s">
        <v>537</v>
      </c>
      <c r="G156" s="473" t="s">
        <v>545</v>
      </c>
      <c r="H156" s="541"/>
      <c r="I156" s="541"/>
      <c r="J156" s="541"/>
      <c r="K156" s="309"/>
      <c r="L156" s="307"/>
      <c r="M156" s="174"/>
      <c r="N156" s="174"/>
    </row>
    <row r="157" spans="1:14" ht="53.25" customHeight="1" x14ac:dyDescent="0.25">
      <c r="A157" s="355">
        <v>270</v>
      </c>
      <c r="B157" s="458" t="s">
        <v>398</v>
      </c>
      <c r="C157" s="486" t="s">
        <v>1634</v>
      </c>
      <c r="D157" s="476" t="s">
        <v>355</v>
      </c>
      <c r="E157" s="486" t="s">
        <v>1617</v>
      </c>
      <c r="F157" s="458" t="s">
        <v>537</v>
      </c>
      <c r="G157" s="473" t="s">
        <v>550</v>
      </c>
      <c r="H157" s="541"/>
      <c r="I157" s="541"/>
      <c r="J157" s="541"/>
      <c r="K157" s="309"/>
      <c r="L157" s="307"/>
      <c r="M157" s="174"/>
      <c r="N157" s="174"/>
    </row>
    <row r="158" spans="1:14" ht="53.25" customHeight="1" x14ac:dyDescent="0.25">
      <c r="A158" s="353">
        <v>96</v>
      </c>
      <c r="B158" s="459" t="s">
        <v>473</v>
      </c>
      <c r="C158" s="487" t="s">
        <v>1634</v>
      </c>
      <c r="D158" s="476" t="s">
        <v>355</v>
      </c>
      <c r="E158" s="487" t="s">
        <v>1618</v>
      </c>
      <c r="F158" s="459" t="s">
        <v>555</v>
      </c>
      <c r="G158" s="475" t="s">
        <v>557</v>
      </c>
      <c r="H158" s="542"/>
      <c r="I158" s="542"/>
      <c r="J158" s="542"/>
      <c r="K158" s="309"/>
      <c r="L158" s="307"/>
      <c r="M158" s="174"/>
      <c r="N158" s="174"/>
    </row>
    <row r="159" spans="1:14" ht="53.25" customHeight="1" x14ac:dyDescent="0.25">
      <c r="A159" s="321">
        <v>269</v>
      </c>
      <c r="B159" s="460" t="s">
        <v>492</v>
      </c>
      <c r="C159" s="488" t="s">
        <v>1634</v>
      </c>
      <c r="D159" s="476" t="s">
        <v>355</v>
      </c>
      <c r="E159" s="488" t="s">
        <v>1619</v>
      </c>
      <c r="F159" s="460" t="s">
        <v>555</v>
      </c>
      <c r="G159" s="466" t="s">
        <v>561</v>
      </c>
      <c r="H159" s="543"/>
      <c r="I159" s="543"/>
      <c r="J159" s="543"/>
      <c r="K159" s="309"/>
      <c r="L159" s="307"/>
      <c r="M159" s="174"/>
      <c r="N159" s="174"/>
    </row>
    <row r="160" spans="1:14" ht="53.25" customHeight="1" x14ac:dyDescent="0.25">
      <c r="A160" s="321">
        <v>285</v>
      </c>
      <c r="B160" s="461" t="s">
        <v>506</v>
      </c>
      <c r="C160" s="489" t="s">
        <v>1634</v>
      </c>
      <c r="D160" s="476" t="s">
        <v>355</v>
      </c>
      <c r="E160" s="489" t="s">
        <v>1620</v>
      </c>
      <c r="F160" s="461" t="s">
        <v>536</v>
      </c>
      <c r="G160" s="526" t="s">
        <v>569</v>
      </c>
      <c r="H160" s="526"/>
      <c r="I160" s="526"/>
      <c r="J160" s="526"/>
      <c r="K160" s="175"/>
      <c r="L160" s="175"/>
      <c r="M160" s="175"/>
      <c r="N160" s="175"/>
    </row>
    <row r="161" spans="1:14" ht="53.25" customHeight="1" x14ac:dyDescent="0.25">
      <c r="A161" s="321">
        <v>288</v>
      </c>
      <c r="B161" s="477" t="s">
        <v>513</v>
      </c>
      <c r="C161" s="495" t="s">
        <v>1634</v>
      </c>
      <c r="D161" s="476" t="s">
        <v>355</v>
      </c>
      <c r="E161" s="495" t="s">
        <v>1625</v>
      </c>
      <c r="F161" s="477" t="s">
        <v>572</v>
      </c>
      <c r="G161" s="527" t="s">
        <v>574</v>
      </c>
      <c r="H161" s="527"/>
      <c r="I161" s="527"/>
      <c r="J161" s="527"/>
      <c r="K161" s="174"/>
      <c r="L161" s="175"/>
      <c r="M161" s="175"/>
      <c r="N161" s="175"/>
    </row>
    <row r="162" spans="1:14" ht="53.25" customHeight="1" x14ac:dyDescent="0.25">
      <c r="A162" s="321">
        <v>290</v>
      </c>
      <c r="B162" s="478" t="e">
        <f>#REF!&amp; "-"&amp;#REF!</f>
        <v>#REF!</v>
      </c>
      <c r="C162" s="502" t="s">
        <v>319</v>
      </c>
      <c r="D162" s="478" t="s">
        <v>328</v>
      </c>
      <c r="E162" s="490" t="s">
        <v>1614</v>
      </c>
      <c r="F162" s="468" t="s">
        <v>520</v>
      </c>
      <c r="G162" s="469" t="s">
        <v>522</v>
      </c>
      <c r="H162" s="469"/>
      <c r="I162" s="469"/>
      <c r="J162" s="469"/>
      <c r="K162" s="312"/>
      <c r="L162" s="174"/>
      <c r="M162" s="174"/>
      <c r="N162" s="174"/>
    </row>
    <row r="163" spans="1:14" ht="53.25" customHeight="1" x14ac:dyDescent="0.25">
      <c r="A163" s="321">
        <v>292</v>
      </c>
      <c r="B163" s="479" t="e">
        <f>#REF!&amp; "-"&amp;#REF!</f>
        <v>#REF!</v>
      </c>
      <c r="C163" s="503" t="s">
        <v>319</v>
      </c>
      <c r="D163" s="479" t="s">
        <v>328</v>
      </c>
      <c r="E163" s="496" t="s">
        <v>1622</v>
      </c>
      <c r="F163" s="468" t="s">
        <v>520</v>
      </c>
      <c r="G163" s="471" t="s">
        <v>527</v>
      </c>
      <c r="H163" s="471"/>
      <c r="I163" s="471"/>
      <c r="J163" s="471"/>
      <c r="K163" s="312"/>
      <c r="L163" s="174"/>
      <c r="M163" s="174"/>
      <c r="N163" s="174"/>
    </row>
    <row r="164" spans="1:14" ht="53.25" customHeight="1" x14ac:dyDescent="0.25">
      <c r="A164" s="321">
        <v>29</v>
      </c>
      <c r="B164" s="478" t="e">
        <f>#REF!&amp; "-"&amp;#REF!</f>
        <v>#REF!</v>
      </c>
      <c r="C164" s="502" t="s">
        <v>319</v>
      </c>
      <c r="D164" s="478" t="s">
        <v>328</v>
      </c>
      <c r="E164" s="497" t="s">
        <v>1618</v>
      </c>
      <c r="F164" s="474" t="s">
        <v>555</v>
      </c>
      <c r="G164" s="475" t="s">
        <v>557</v>
      </c>
      <c r="H164" s="542"/>
      <c r="I164" s="542"/>
      <c r="J164" s="542"/>
      <c r="K164" s="312"/>
      <c r="L164" s="174"/>
      <c r="M164" s="174"/>
      <c r="N164" s="174"/>
    </row>
    <row r="165" spans="1:14" ht="53.25" customHeight="1" x14ac:dyDescent="0.25">
      <c r="A165" s="321">
        <v>32</v>
      </c>
      <c r="B165" s="479" t="e">
        <f>#REF!&amp; "-"&amp;#REF!</f>
        <v>#REF!</v>
      </c>
      <c r="C165" s="503" t="s">
        <v>319</v>
      </c>
      <c r="D165" s="479" t="s">
        <v>328</v>
      </c>
      <c r="E165" s="498" t="s">
        <v>1619</v>
      </c>
      <c r="F165" s="467" t="s">
        <v>555</v>
      </c>
      <c r="G165" s="466" t="s">
        <v>561</v>
      </c>
      <c r="H165" s="543"/>
      <c r="I165" s="543"/>
      <c r="J165" s="543"/>
      <c r="K165" s="312"/>
      <c r="L165" s="174"/>
      <c r="M165" s="174"/>
      <c r="N165" s="174"/>
    </row>
    <row r="166" spans="1:14" ht="53.25" customHeight="1" x14ac:dyDescent="0.25">
      <c r="A166" s="321">
        <v>39</v>
      </c>
      <c r="B166" s="478" t="e">
        <f>#REF!&amp; "-"&amp;#REF!</f>
        <v>#REF!</v>
      </c>
      <c r="C166" s="502" t="s">
        <v>316</v>
      </c>
      <c r="D166" s="478" t="s">
        <v>328</v>
      </c>
      <c r="E166" s="490" t="s">
        <v>1614</v>
      </c>
      <c r="F166" s="468" t="s">
        <v>520</v>
      </c>
      <c r="G166" s="469" t="s">
        <v>522</v>
      </c>
      <c r="H166" s="469"/>
      <c r="I166" s="469"/>
      <c r="J166" s="469"/>
      <c r="K166" s="312"/>
      <c r="L166" s="174"/>
      <c r="M166" s="174"/>
      <c r="N166" s="174"/>
    </row>
    <row r="167" spans="1:14" ht="53.25" customHeight="1" x14ac:dyDescent="0.25">
      <c r="A167" s="321">
        <v>284</v>
      </c>
      <c r="B167" s="479" t="e">
        <f>#REF!&amp; "-"&amp;#REF!</f>
        <v>#REF!</v>
      </c>
      <c r="C167" s="503" t="s">
        <v>316</v>
      </c>
      <c r="D167" s="479" t="s">
        <v>328</v>
      </c>
      <c r="E167" s="496" t="s">
        <v>1622</v>
      </c>
      <c r="F167" s="468" t="s">
        <v>520</v>
      </c>
      <c r="G167" s="471" t="s">
        <v>527</v>
      </c>
      <c r="H167" s="471"/>
      <c r="I167" s="471"/>
      <c r="J167" s="471"/>
      <c r="K167" s="312"/>
      <c r="L167" s="174"/>
      <c r="M167" s="174"/>
      <c r="N167" s="174"/>
    </row>
    <row r="168" spans="1:14" ht="53.25" customHeight="1" x14ac:dyDescent="0.25">
      <c r="A168" s="321">
        <v>287</v>
      </c>
      <c r="B168" s="478" t="e">
        <f>#REF!&amp; "-"&amp;#REF!</f>
        <v>#REF!</v>
      </c>
      <c r="C168" s="502" t="s">
        <v>316</v>
      </c>
      <c r="D168" s="478" t="s">
        <v>328</v>
      </c>
      <c r="E168" s="499" t="s">
        <v>1615</v>
      </c>
      <c r="F168" s="472" t="s">
        <v>537</v>
      </c>
      <c r="G168" s="473" t="s">
        <v>539</v>
      </c>
      <c r="H168" s="541"/>
      <c r="I168" s="541"/>
      <c r="J168" s="541"/>
      <c r="K168" s="312"/>
      <c r="L168" s="174"/>
      <c r="M168" s="174"/>
      <c r="N168" s="174"/>
    </row>
    <row r="169" spans="1:14" ht="53.25" customHeight="1" x14ac:dyDescent="0.25">
      <c r="A169" s="321">
        <v>293</v>
      </c>
      <c r="B169" s="479" t="e">
        <f>#REF!&amp; "-"&amp;#REF!</f>
        <v>#REF!</v>
      </c>
      <c r="C169" s="503" t="s">
        <v>316</v>
      </c>
      <c r="D169" s="479" t="s">
        <v>328</v>
      </c>
      <c r="E169" s="499" t="s">
        <v>1616</v>
      </c>
      <c r="F169" s="472" t="s">
        <v>537</v>
      </c>
      <c r="G169" s="473" t="s">
        <v>545</v>
      </c>
      <c r="H169" s="541"/>
      <c r="I169" s="541"/>
      <c r="J169" s="541"/>
      <c r="K169" s="312"/>
      <c r="L169" s="174"/>
      <c r="M169" s="174"/>
      <c r="N169" s="174"/>
    </row>
    <row r="170" spans="1:14" ht="53.25" customHeight="1" x14ac:dyDescent="0.25">
      <c r="A170" s="354">
        <v>294</v>
      </c>
      <c r="B170" s="478" t="e">
        <f>#REF!&amp; "-"&amp;#REF!</f>
        <v>#REF!</v>
      </c>
      <c r="C170" s="502" t="s">
        <v>316</v>
      </c>
      <c r="D170" s="478" t="s">
        <v>328</v>
      </c>
      <c r="E170" s="497" t="s">
        <v>1618</v>
      </c>
      <c r="F170" s="474" t="s">
        <v>555</v>
      </c>
      <c r="G170" s="475" t="s">
        <v>557</v>
      </c>
      <c r="H170" s="542"/>
      <c r="I170" s="542"/>
      <c r="J170" s="542"/>
      <c r="K170" s="312"/>
      <c r="L170" s="174"/>
      <c r="M170" s="174"/>
      <c r="N170" s="174"/>
    </row>
    <row r="171" spans="1:14" ht="53.25" customHeight="1" x14ac:dyDescent="0.25">
      <c r="A171" s="321">
        <v>295</v>
      </c>
      <c r="B171" s="479" t="e">
        <f>#REF!&amp; "-"&amp;#REF!</f>
        <v>#REF!</v>
      </c>
      <c r="C171" s="503" t="s">
        <v>583</v>
      </c>
      <c r="D171" s="479" t="s">
        <v>328</v>
      </c>
      <c r="E171" s="490" t="s">
        <v>1614</v>
      </c>
      <c r="F171" s="468" t="s">
        <v>520</v>
      </c>
      <c r="G171" s="469" t="s">
        <v>522</v>
      </c>
      <c r="H171" s="469"/>
      <c r="I171" s="469"/>
      <c r="J171" s="469"/>
      <c r="K171" s="312"/>
      <c r="L171" s="174"/>
      <c r="M171" s="174"/>
      <c r="N171" s="174"/>
    </row>
    <row r="172" spans="1:14" ht="53.25" customHeight="1" x14ac:dyDescent="0.25">
      <c r="A172" s="354">
        <v>296</v>
      </c>
      <c r="B172" s="478" t="e">
        <f>#REF!&amp; "-"&amp;#REF!</f>
        <v>#REF!</v>
      </c>
      <c r="C172" s="502" t="s">
        <v>583</v>
      </c>
      <c r="D172" s="478" t="s">
        <v>328</v>
      </c>
      <c r="E172" s="496" t="s">
        <v>1622</v>
      </c>
      <c r="F172" s="468" t="s">
        <v>520</v>
      </c>
      <c r="G172" s="471" t="s">
        <v>527</v>
      </c>
      <c r="H172" s="471"/>
      <c r="I172" s="471"/>
      <c r="J172" s="471"/>
      <c r="K172" s="312"/>
      <c r="L172" s="174"/>
      <c r="M172" s="174"/>
      <c r="N172" s="174"/>
    </row>
    <row r="173" spans="1:14" ht="53.25" customHeight="1" x14ac:dyDescent="0.25">
      <c r="A173" s="321">
        <v>297</v>
      </c>
      <c r="B173" s="479" t="e">
        <f>#REF!&amp; "-"&amp;#REF!</f>
        <v>#REF!</v>
      </c>
      <c r="C173" s="503" t="s">
        <v>583</v>
      </c>
      <c r="D173" s="479" t="s">
        <v>328</v>
      </c>
      <c r="E173" s="499" t="s">
        <v>1615</v>
      </c>
      <c r="F173" s="472" t="s">
        <v>537</v>
      </c>
      <c r="G173" s="473" t="s">
        <v>539</v>
      </c>
      <c r="H173" s="541"/>
      <c r="I173" s="541"/>
      <c r="J173" s="541"/>
      <c r="K173" s="312"/>
      <c r="L173" s="174"/>
      <c r="M173" s="174"/>
      <c r="N173" s="174"/>
    </row>
    <row r="174" spans="1:14" ht="53.25" customHeight="1" x14ac:dyDescent="0.25">
      <c r="A174" s="354">
        <v>298</v>
      </c>
      <c r="B174" s="478" t="e">
        <f>#REF!&amp; "-"&amp;#REF!</f>
        <v>#REF!</v>
      </c>
      <c r="C174" s="502" t="s">
        <v>583</v>
      </c>
      <c r="D174" s="478" t="s">
        <v>328</v>
      </c>
      <c r="E174" s="499" t="s">
        <v>1616</v>
      </c>
      <c r="F174" s="472" t="s">
        <v>537</v>
      </c>
      <c r="G174" s="473" t="s">
        <v>545</v>
      </c>
      <c r="H174" s="541"/>
      <c r="I174" s="541"/>
      <c r="J174" s="541"/>
      <c r="K174" s="312"/>
      <c r="L174" s="174"/>
      <c r="M174" s="174"/>
      <c r="N174" s="174"/>
    </row>
    <row r="175" spans="1:14" ht="53.25" customHeight="1" x14ac:dyDescent="0.25">
      <c r="A175" s="321">
        <v>299</v>
      </c>
      <c r="B175" s="479" t="e">
        <f>#REF!&amp; "-"&amp;#REF!</f>
        <v>#REF!</v>
      </c>
      <c r="C175" s="503" t="s">
        <v>583</v>
      </c>
      <c r="D175" s="479" t="s">
        <v>328</v>
      </c>
      <c r="E175" s="497" t="s">
        <v>1618</v>
      </c>
      <c r="F175" s="474" t="s">
        <v>555</v>
      </c>
      <c r="G175" s="475" t="s">
        <v>557</v>
      </c>
      <c r="H175" s="542"/>
      <c r="I175" s="542"/>
      <c r="J175" s="542"/>
      <c r="K175" s="312"/>
      <c r="L175" s="174"/>
      <c r="M175" s="174"/>
      <c r="N175" s="174"/>
    </row>
    <row r="176" spans="1:14" ht="53.25" customHeight="1" x14ac:dyDescent="0.25">
      <c r="A176" s="354">
        <v>300</v>
      </c>
      <c r="B176" s="478" t="e">
        <f>#REF!&amp; "-"&amp;#REF!</f>
        <v>#REF!</v>
      </c>
      <c r="C176" s="502" t="s">
        <v>583</v>
      </c>
      <c r="D176" s="478" t="s">
        <v>328</v>
      </c>
      <c r="E176" s="498" t="s">
        <v>1619</v>
      </c>
      <c r="F176" s="467" t="s">
        <v>555</v>
      </c>
      <c r="G176" s="466" t="s">
        <v>561</v>
      </c>
      <c r="H176" s="543"/>
      <c r="I176" s="543"/>
      <c r="J176" s="543"/>
      <c r="K176" s="312"/>
      <c r="L176" s="174"/>
      <c r="M176" s="174"/>
      <c r="N176" s="174"/>
    </row>
    <row r="177" spans="1:14" ht="53.25" customHeight="1" x14ac:dyDescent="0.25">
      <c r="A177" s="321">
        <v>301</v>
      </c>
      <c r="B177" s="479" t="e">
        <f>"Beegderheide"&amp;"-"&amp;#REF!</f>
        <v>#REF!</v>
      </c>
      <c r="C177" s="503" t="s">
        <v>1635</v>
      </c>
      <c r="D177" s="479" t="s">
        <v>328</v>
      </c>
      <c r="E177" s="490" t="s">
        <v>1614</v>
      </c>
      <c r="F177" s="468" t="s">
        <v>520</v>
      </c>
      <c r="G177" s="469" t="s">
        <v>522</v>
      </c>
      <c r="H177" s="469"/>
      <c r="I177" s="469"/>
      <c r="J177" s="469"/>
      <c r="K177" s="312"/>
      <c r="L177" s="174"/>
      <c r="M177" s="174"/>
      <c r="N177" s="174"/>
    </row>
    <row r="178" spans="1:14" ht="53.25" customHeight="1" x14ac:dyDescent="0.25">
      <c r="A178" s="354">
        <v>302</v>
      </c>
      <c r="B178" s="478" t="e">
        <f>"Beegderheide"&amp;"-"&amp;#REF!</f>
        <v>#REF!</v>
      </c>
      <c r="C178" s="502" t="s">
        <v>1635</v>
      </c>
      <c r="D178" s="478" t="s">
        <v>328</v>
      </c>
      <c r="E178" s="496" t="s">
        <v>1622</v>
      </c>
      <c r="F178" s="468" t="s">
        <v>520</v>
      </c>
      <c r="G178" s="471" t="s">
        <v>527</v>
      </c>
      <c r="H178" s="471"/>
      <c r="I178" s="471"/>
      <c r="J178" s="471"/>
      <c r="K178" s="312"/>
      <c r="L178" s="174"/>
      <c r="M178" s="174"/>
      <c r="N178" s="174"/>
    </row>
    <row r="179" spans="1:14" ht="53.25" customHeight="1" x14ac:dyDescent="0.25">
      <c r="A179" s="321">
        <v>303</v>
      </c>
      <c r="B179" s="479" t="e">
        <f>"Beegderheide"&amp;"-"&amp;#REF!</f>
        <v>#REF!</v>
      </c>
      <c r="C179" s="503" t="s">
        <v>1635</v>
      </c>
      <c r="D179" s="479" t="s">
        <v>328</v>
      </c>
      <c r="E179" s="499" t="s">
        <v>1615</v>
      </c>
      <c r="F179" s="472" t="s">
        <v>537</v>
      </c>
      <c r="G179" s="473" t="s">
        <v>539</v>
      </c>
      <c r="H179" s="541"/>
      <c r="I179" s="541"/>
      <c r="J179" s="541"/>
      <c r="K179" s="312"/>
      <c r="L179" s="174"/>
      <c r="M179" s="174"/>
      <c r="N179" s="174"/>
    </row>
    <row r="180" spans="1:14" ht="53.25" customHeight="1" x14ac:dyDescent="0.25">
      <c r="A180" s="354">
        <v>304</v>
      </c>
      <c r="B180" s="478" t="e">
        <f>"Beegderheide"&amp;"-"&amp;#REF!</f>
        <v>#REF!</v>
      </c>
      <c r="C180" s="502" t="s">
        <v>1635</v>
      </c>
      <c r="D180" s="478" t="s">
        <v>328</v>
      </c>
      <c r="E180" s="499" t="s">
        <v>1616</v>
      </c>
      <c r="F180" s="472" t="s">
        <v>537</v>
      </c>
      <c r="G180" s="473" t="s">
        <v>545</v>
      </c>
      <c r="H180" s="541"/>
      <c r="I180" s="541"/>
      <c r="J180" s="541"/>
      <c r="K180" s="312"/>
      <c r="L180" s="174"/>
      <c r="M180" s="174"/>
      <c r="N180" s="174"/>
    </row>
    <row r="181" spans="1:14" ht="53.25" customHeight="1" x14ac:dyDescent="0.25">
      <c r="A181" s="321">
        <v>305</v>
      </c>
      <c r="B181" s="479" t="e">
        <f>"Beegderheide"&amp;"-"&amp;#REF!</f>
        <v>#REF!</v>
      </c>
      <c r="C181" s="503" t="s">
        <v>1635</v>
      </c>
      <c r="D181" s="479" t="s">
        <v>328</v>
      </c>
      <c r="E181" s="497" t="s">
        <v>1618</v>
      </c>
      <c r="F181" s="474" t="s">
        <v>555</v>
      </c>
      <c r="G181" s="475" t="s">
        <v>557</v>
      </c>
      <c r="H181" s="542"/>
      <c r="I181" s="542"/>
      <c r="J181" s="542"/>
      <c r="K181" s="312"/>
      <c r="L181" s="174"/>
      <c r="M181" s="174"/>
      <c r="N181" s="174"/>
    </row>
    <row r="182" spans="1:14" ht="53.25" customHeight="1" x14ac:dyDescent="0.25">
      <c r="A182" s="354">
        <v>306</v>
      </c>
      <c r="B182" s="478" t="e">
        <f>"Beegderheide"&amp;"-"&amp;#REF!</f>
        <v>#REF!</v>
      </c>
      <c r="C182" s="502" t="s">
        <v>1635</v>
      </c>
      <c r="D182" s="478" t="s">
        <v>328</v>
      </c>
      <c r="E182" s="498" t="s">
        <v>1619</v>
      </c>
      <c r="F182" s="467" t="s">
        <v>555</v>
      </c>
      <c r="G182" s="466" t="s">
        <v>561</v>
      </c>
      <c r="H182" s="543"/>
      <c r="I182" s="543"/>
      <c r="J182" s="543"/>
      <c r="K182" s="312"/>
      <c r="L182" s="174"/>
      <c r="M182" s="174"/>
      <c r="N182" s="174"/>
    </row>
    <row r="183" spans="1:14" ht="53.25" customHeight="1" x14ac:dyDescent="0.25">
      <c r="A183" s="321">
        <v>307</v>
      </c>
      <c r="B183" s="479" t="e">
        <f>#REF!&amp; "-"&amp;#REF!</f>
        <v>#REF!</v>
      </c>
      <c r="C183" s="503" t="s">
        <v>582</v>
      </c>
      <c r="D183" s="479" t="s">
        <v>328</v>
      </c>
      <c r="E183" s="496" t="s">
        <v>1622</v>
      </c>
      <c r="F183" s="468" t="s">
        <v>520</v>
      </c>
      <c r="G183" s="471" t="s">
        <v>527</v>
      </c>
      <c r="H183" s="471"/>
      <c r="I183" s="471"/>
      <c r="J183" s="471"/>
      <c r="K183" s="312"/>
      <c r="L183" s="174"/>
      <c r="M183" s="174"/>
      <c r="N183" s="174"/>
    </row>
    <row r="184" spans="1:14" ht="53.25" customHeight="1" x14ac:dyDescent="0.25">
      <c r="A184" s="354">
        <v>308</v>
      </c>
      <c r="B184" s="478" t="e">
        <f>#REF!&amp; "-"&amp;#REF!</f>
        <v>#REF!</v>
      </c>
      <c r="C184" s="502" t="s">
        <v>582</v>
      </c>
      <c r="D184" s="478" t="s">
        <v>328</v>
      </c>
      <c r="E184" s="499" t="s">
        <v>1615</v>
      </c>
      <c r="F184" s="472" t="s">
        <v>537</v>
      </c>
      <c r="G184" s="473" t="s">
        <v>539</v>
      </c>
      <c r="H184" s="541"/>
      <c r="I184" s="541"/>
      <c r="J184" s="541"/>
      <c r="K184" s="312"/>
      <c r="L184" s="174"/>
      <c r="M184" s="174"/>
      <c r="N184" s="174"/>
    </row>
    <row r="185" spans="1:14" ht="53.25" customHeight="1" x14ac:dyDescent="0.25">
      <c r="A185" s="321">
        <v>309</v>
      </c>
      <c r="B185" s="479" t="e">
        <f>#REF!&amp; "-"&amp;#REF!</f>
        <v>#REF!</v>
      </c>
      <c r="C185" s="503" t="s">
        <v>582</v>
      </c>
      <c r="D185" s="479" t="s">
        <v>328</v>
      </c>
      <c r="E185" s="499" t="s">
        <v>1616</v>
      </c>
      <c r="F185" s="472" t="s">
        <v>537</v>
      </c>
      <c r="G185" s="473" t="s">
        <v>545</v>
      </c>
      <c r="H185" s="541"/>
      <c r="I185" s="541"/>
      <c r="J185" s="541"/>
      <c r="K185" s="312"/>
      <c r="L185" s="174"/>
      <c r="M185" s="174"/>
      <c r="N185" s="174"/>
    </row>
    <row r="186" spans="1:14" ht="53.25" customHeight="1" x14ac:dyDescent="0.25">
      <c r="A186" s="354">
        <v>310</v>
      </c>
      <c r="B186" s="483" t="e">
        <f>#REF!&amp; "-"&amp;#REF!</f>
        <v>#REF!</v>
      </c>
      <c r="C186" s="502" t="s">
        <v>582</v>
      </c>
      <c r="D186" s="483" t="s">
        <v>328</v>
      </c>
      <c r="E186" s="497" t="s">
        <v>1618</v>
      </c>
      <c r="F186" s="474" t="s">
        <v>555</v>
      </c>
      <c r="G186" s="475" t="s">
        <v>557</v>
      </c>
      <c r="H186" s="542"/>
      <c r="I186" s="542"/>
      <c r="J186" s="542"/>
      <c r="K186" s="312"/>
      <c r="L186" s="174"/>
      <c r="M186" s="174"/>
      <c r="N186" s="174"/>
    </row>
    <row r="187" spans="1:14" ht="13.2" x14ac:dyDescent="0.25">
      <c r="B187" t="s">
        <v>603</v>
      </c>
      <c r="C187" t="s">
        <v>1636</v>
      </c>
      <c r="E187" t="s">
        <v>1637</v>
      </c>
      <c r="H187" t="s">
        <v>1638</v>
      </c>
      <c r="I187" t="s">
        <v>1639</v>
      </c>
      <c r="J187" t="s">
        <v>1640</v>
      </c>
    </row>
    <row r="188" spans="1:14" ht="13.2" x14ac:dyDescent="0.25">
      <c r="B188" t="s">
        <v>624</v>
      </c>
      <c r="C188" t="s">
        <v>1636</v>
      </c>
      <c r="E188" t="s">
        <v>1641</v>
      </c>
      <c r="H188" t="s">
        <v>1642</v>
      </c>
      <c r="I188" t="s">
        <v>1639</v>
      </c>
      <c r="J188" t="s">
        <v>1643</v>
      </c>
    </row>
    <row r="189" spans="1:14" ht="13.2" x14ac:dyDescent="0.25">
      <c r="B189" t="s">
        <v>645</v>
      </c>
      <c r="C189" t="s">
        <v>1636</v>
      </c>
      <c r="E189" t="s">
        <v>1641</v>
      </c>
      <c r="H189" t="s">
        <v>1644</v>
      </c>
      <c r="I189" t="s">
        <v>1639</v>
      </c>
      <c r="J189" t="s">
        <v>1643</v>
      </c>
    </row>
    <row r="190" spans="1:14" ht="13.2" x14ac:dyDescent="0.25">
      <c r="B190" t="s">
        <v>666</v>
      </c>
      <c r="C190" t="s">
        <v>1636</v>
      </c>
      <c r="E190" t="s">
        <v>1645</v>
      </c>
      <c r="H190" t="s">
        <v>1639</v>
      </c>
      <c r="I190" t="s">
        <v>1646</v>
      </c>
      <c r="J190" t="s">
        <v>1647</v>
      </c>
    </row>
    <row r="191" spans="1:14" ht="13.2" x14ac:dyDescent="0.25">
      <c r="B191" t="s">
        <v>687</v>
      </c>
      <c r="C191" t="s">
        <v>1636</v>
      </c>
      <c r="E191" t="s">
        <v>1648</v>
      </c>
      <c r="H191" t="s">
        <v>1649</v>
      </c>
      <c r="I191" t="s">
        <v>1639</v>
      </c>
      <c r="J191" t="s">
        <v>1650</v>
      </c>
    </row>
    <row r="192" spans="1:14" ht="13.2" x14ac:dyDescent="0.25">
      <c r="B192" t="s">
        <v>708</v>
      </c>
      <c r="C192" t="s">
        <v>1636</v>
      </c>
      <c r="E192" t="s">
        <v>1651</v>
      </c>
      <c r="H192" t="s">
        <v>1639</v>
      </c>
      <c r="I192" t="s">
        <v>1652</v>
      </c>
      <c r="J192" t="s">
        <v>1653</v>
      </c>
    </row>
    <row r="193" spans="2:10" ht="13.2" x14ac:dyDescent="0.25">
      <c r="B193" t="s">
        <v>729</v>
      </c>
      <c r="C193" t="s">
        <v>1636</v>
      </c>
      <c r="E193" t="s">
        <v>1651</v>
      </c>
      <c r="H193" t="s">
        <v>1639</v>
      </c>
      <c r="I193" t="s">
        <v>1646</v>
      </c>
      <c r="J193" t="s">
        <v>1653</v>
      </c>
    </row>
    <row r="194" spans="2:10" ht="13.2" x14ac:dyDescent="0.25">
      <c r="B194" t="s">
        <v>750</v>
      </c>
      <c r="C194" t="s">
        <v>1636</v>
      </c>
      <c r="E194" t="s">
        <v>1651</v>
      </c>
      <c r="H194" t="s">
        <v>1639</v>
      </c>
      <c r="I194" t="s">
        <v>1654</v>
      </c>
      <c r="J194" t="s">
        <v>1653</v>
      </c>
    </row>
    <row r="195" spans="2:10" ht="13.2" x14ac:dyDescent="0.25">
      <c r="B195" t="s">
        <v>1655</v>
      </c>
      <c r="C195" t="s">
        <v>1636</v>
      </c>
      <c r="E195" t="s">
        <v>1656</v>
      </c>
      <c r="H195" t="s">
        <v>1639</v>
      </c>
      <c r="I195" t="s">
        <v>1639</v>
      </c>
      <c r="J195" t="s">
        <v>1657</v>
      </c>
    </row>
    <row r="196" spans="2:10" ht="13.2" x14ac:dyDescent="0.25">
      <c r="B196" t="s">
        <v>1658</v>
      </c>
      <c r="C196" t="s">
        <v>1636</v>
      </c>
      <c r="E196" t="s">
        <v>1659</v>
      </c>
      <c r="H196" t="s">
        <v>1639</v>
      </c>
      <c r="I196" t="s">
        <v>1639</v>
      </c>
      <c r="J196" t="s">
        <v>1660</v>
      </c>
    </row>
    <row r="197" spans="2:10" ht="13.2" x14ac:dyDescent="0.25">
      <c r="B197" t="s">
        <v>1661</v>
      </c>
      <c r="C197" t="s">
        <v>1636</v>
      </c>
      <c r="E197" t="s">
        <v>1662</v>
      </c>
      <c r="H197" t="s">
        <v>1639</v>
      </c>
      <c r="I197" t="s">
        <v>1639</v>
      </c>
      <c r="J197" t="s">
        <v>1663</v>
      </c>
    </row>
    <row r="198" spans="2:10" ht="13.2" x14ac:dyDescent="0.25">
      <c r="B198" t="s">
        <v>771</v>
      </c>
      <c r="C198" t="s">
        <v>1636</v>
      </c>
      <c r="E198" t="s">
        <v>1664</v>
      </c>
      <c r="H198" t="s">
        <v>1649</v>
      </c>
      <c r="I198" t="s">
        <v>1639</v>
      </c>
      <c r="J198" t="s">
        <v>1665</v>
      </c>
    </row>
    <row r="199" spans="2:10" s="575" customFormat="1" ht="13.2" x14ac:dyDescent="0.25">
      <c r="B199" s="575" t="s">
        <v>1666</v>
      </c>
      <c r="C199" s="575" t="s">
        <v>1636</v>
      </c>
      <c r="E199" s="575" t="s">
        <v>1667</v>
      </c>
      <c r="H199" s="575" t="s">
        <v>1639</v>
      </c>
      <c r="I199" s="575" t="s">
        <v>1668</v>
      </c>
      <c r="J199" s="575" t="s">
        <v>1669</v>
      </c>
    </row>
    <row r="200" spans="2:10" ht="13.2" x14ac:dyDescent="0.25">
      <c r="B200" t="s">
        <v>791</v>
      </c>
      <c r="C200" t="s">
        <v>1636</v>
      </c>
      <c r="E200" t="s">
        <v>1670</v>
      </c>
      <c r="H200" t="s">
        <v>1671</v>
      </c>
      <c r="I200" t="s">
        <v>1639</v>
      </c>
      <c r="J200" t="s">
        <v>1672</v>
      </c>
    </row>
    <row r="201" spans="2:10" ht="13.2" x14ac:dyDescent="0.25">
      <c r="B201" t="s">
        <v>811</v>
      </c>
      <c r="C201" t="s">
        <v>1636</v>
      </c>
      <c r="E201" t="s">
        <v>1673</v>
      </c>
      <c r="H201" t="s">
        <v>1671</v>
      </c>
      <c r="I201" t="s">
        <v>1639</v>
      </c>
      <c r="J201" t="s">
        <v>1674</v>
      </c>
    </row>
    <row r="202" spans="2:10" ht="13.2" x14ac:dyDescent="0.25">
      <c r="B202" t="s">
        <v>831</v>
      </c>
      <c r="C202" t="s">
        <v>1636</v>
      </c>
      <c r="E202" t="s">
        <v>1675</v>
      </c>
      <c r="H202" t="s">
        <v>1671</v>
      </c>
      <c r="I202" t="s">
        <v>1639</v>
      </c>
      <c r="J202" t="s">
        <v>1674</v>
      </c>
    </row>
    <row r="203" spans="2:10" ht="13.2" x14ac:dyDescent="0.25">
      <c r="B203" t="s">
        <v>851</v>
      </c>
      <c r="C203" t="s">
        <v>1636</v>
      </c>
      <c r="E203" t="s">
        <v>1676</v>
      </c>
      <c r="H203" t="s">
        <v>1671</v>
      </c>
      <c r="I203" t="s">
        <v>1639</v>
      </c>
      <c r="J203" t="s">
        <v>1672</v>
      </c>
    </row>
    <row r="204" spans="2:10" ht="13.2" x14ac:dyDescent="0.25">
      <c r="B204" t="s">
        <v>871</v>
      </c>
      <c r="C204" t="s">
        <v>1636</v>
      </c>
      <c r="E204" t="s">
        <v>1677</v>
      </c>
      <c r="H204" t="s">
        <v>1678</v>
      </c>
      <c r="I204" t="s">
        <v>1639</v>
      </c>
      <c r="J204" t="s">
        <v>1679</v>
      </c>
    </row>
    <row r="205" spans="2:10" ht="13.2" x14ac:dyDescent="0.25">
      <c r="B205" t="s">
        <v>891</v>
      </c>
      <c r="C205" t="s">
        <v>1636</v>
      </c>
      <c r="E205" t="s">
        <v>1680</v>
      </c>
      <c r="H205" t="s">
        <v>1681</v>
      </c>
      <c r="I205" t="s">
        <v>1639</v>
      </c>
      <c r="J205" t="s">
        <v>528</v>
      </c>
    </row>
    <row r="206" spans="2:10" ht="13.2" x14ac:dyDescent="0.25">
      <c r="B206" t="s">
        <v>911</v>
      </c>
      <c r="C206" t="s">
        <v>1636</v>
      </c>
      <c r="E206" t="s">
        <v>1682</v>
      </c>
      <c r="H206" t="s">
        <v>1681</v>
      </c>
      <c r="I206" t="s">
        <v>1639</v>
      </c>
      <c r="J206" t="s">
        <v>528</v>
      </c>
    </row>
    <row r="207" spans="2:10" ht="13.2" x14ac:dyDescent="0.25">
      <c r="B207" t="s">
        <v>931</v>
      </c>
      <c r="C207" t="s">
        <v>1636</v>
      </c>
      <c r="E207" t="s">
        <v>1683</v>
      </c>
      <c r="H207" t="s">
        <v>1681</v>
      </c>
      <c r="I207" t="s">
        <v>1639</v>
      </c>
      <c r="J207" t="s">
        <v>528</v>
      </c>
    </row>
    <row r="208" spans="2:10" ht="13.2" x14ac:dyDescent="0.25">
      <c r="B208" t="s">
        <v>951</v>
      </c>
      <c r="C208" t="s">
        <v>1636</v>
      </c>
      <c r="E208" t="s">
        <v>1670</v>
      </c>
      <c r="H208" t="s">
        <v>1649</v>
      </c>
      <c r="I208" t="s">
        <v>1639</v>
      </c>
      <c r="J208" t="s">
        <v>1672</v>
      </c>
    </row>
    <row r="209" spans="2:10" ht="13.2" x14ac:dyDescent="0.25">
      <c r="B209" t="s">
        <v>971</v>
      </c>
      <c r="C209" t="s">
        <v>1636</v>
      </c>
      <c r="E209" t="s">
        <v>1684</v>
      </c>
      <c r="H209" t="s">
        <v>1681</v>
      </c>
      <c r="I209" t="s">
        <v>1639</v>
      </c>
      <c r="J209" t="s">
        <v>1685</v>
      </c>
    </row>
    <row r="210" spans="2:10" ht="13.2" x14ac:dyDescent="0.25">
      <c r="B210" t="s">
        <v>991</v>
      </c>
      <c r="C210" t="s">
        <v>1636</v>
      </c>
      <c r="E210" t="s">
        <v>1686</v>
      </c>
      <c r="H210" t="s">
        <v>1681</v>
      </c>
      <c r="I210" t="s">
        <v>1639</v>
      </c>
      <c r="J210" t="s">
        <v>1687</v>
      </c>
    </row>
    <row r="211" spans="2:10" ht="13.2" x14ac:dyDescent="0.25">
      <c r="B211" t="s">
        <v>1010</v>
      </c>
      <c r="C211" t="s">
        <v>1636</v>
      </c>
      <c r="E211" t="s">
        <v>1688</v>
      </c>
      <c r="H211" t="s">
        <v>1681</v>
      </c>
      <c r="I211" t="s">
        <v>1639</v>
      </c>
      <c r="J211" t="s">
        <v>1687</v>
      </c>
    </row>
    <row r="212" spans="2:10" ht="13.2" x14ac:dyDescent="0.25">
      <c r="B212" t="s">
        <v>1028</v>
      </c>
      <c r="C212" t="s">
        <v>1636</v>
      </c>
      <c r="E212" t="s">
        <v>1689</v>
      </c>
      <c r="H212" t="s">
        <v>1681</v>
      </c>
      <c r="I212" t="s">
        <v>1639</v>
      </c>
      <c r="J212" t="s">
        <v>1687</v>
      </c>
    </row>
    <row r="213" spans="2:10" ht="13.2" x14ac:dyDescent="0.25">
      <c r="B213" t="s">
        <v>1046</v>
      </c>
      <c r="C213" t="s">
        <v>1636</v>
      </c>
      <c r="E213" t="s">
        <v>1690</v>
      </c>
      <c r="H213" t="s">
        <v>1691</v>
      </c>
      <c r="I213" t="s">
        <v>1639</v>
      </c>
      <c r="J213" t="s">
        <v>1687</v>
      </c>
    </row>
    <row r="214" spans="2:10" ht="13.2" x14ac:dyDescent="0.25">
      <c r="B214" t="s">
        <v>1062</v>
      </c>
      <c r="C214" t="s">
        <v>1636</v>
      </c>
      <c r="E214" t="s">
        <v>1692</v>
      </c>
      <c r="H214" t="s">
        <v>1693</v>
      </c>
      <c r="I214" t="s">
        <v>1639</v>
      </c>
      <c r="J214" t="s">
        <v>1694</v>
      </c>
    </row>
    <row r="215" spans="2:10" ht="13.2" x14ac:dyDescent="0.25">
      <c r="B215" t="s">
        <v>1078</v>
      </c>
      <c r="C215" t="s">
        <v>1636</v>
      </c>
      <c r="E215" t="s">
        <v>1695</v>
      </c>
      <c r="H215" t="s">
        <v>1649</v>
      </c>
      <c r="I215" t="s">
        <v>1639</v>
      </c>
      <c r="J215" t="s">
        <v>1696</v>
      </c>
    </row>
    <row r="216" spans="2:10" ht="13.2" x14ac:dyDescent="0.25">
      <c r="B216" t="s">
        <v>1094</v>
      </c>
      <c r="C216" t="s">
        <v>1636</v>
      </c>
      <c r="E216" t="s">
        <v>1697</v>
      </c>
      <c r="H216" t="s">
        <v>1691</v>
      </c>
      <c r="I216" t="s">
        <v>1639</v>
      </c>
      <c r="J216" t="s">
        <v>1639</v>
      </c>
    </row>
    <row r="217" spans="2:10" ht="13.2" x14ac:dyDescent="0.25">
      <c r="B217" t="s">
        <v>1698</v>
      </c>
      <c r="C217" t="s">
        <v>1636</v>
      </c>
      <c r="E217" t="s">
        <v>1699</v>
      </c>
      <c r="H217" t="s">
        <v>1639</v>
      </c>
      <c r="I217" t="s">
        <v>1639</v>
      </c>
      <c r="J217" t="s">
        <v>1700</v>
      </c>
    </row>
    <row r="218" spans="2:10" ht="13.2" x14ac:dyDescent="0.25">
      <c r="B218" t="s">
        <v>1701</v>
      </c>
      <c r="C218" t="s">
        <v>1636</v>
      </c>
      <c r="E218" t="s">
        <v>1702</v>
      </c>
      <c r="H218" t="s">
        <v>1639</v>
      </c>
      <c r="I218" t="s">
        <v>1639</v>
      </c>
      <c r="J218" t="s">
        <v>1700</v>
      </c>
    </row>
    <row r="219" spans="2:10" ht="13.2" x14ac:dyDescent="0.25">
      <c r="B219" t="s">
        <v>1110</v>
      </c>
      <c r="C219" t="s">
        <v>1636</v>
      </c>
      <c r="E219" t="s">
        <v>1703</v>
      </c>
      <c r="H219" t="s">
        <v>1639</v>
      </c>
      <c r="I219" t="s">
        <v>1704</v>
      </c>
      <c r="J219" t="s">
        <v>1705</v>
      </c>
    </row>
    <row r="220" spans="2:10" ht="13.2" x14ac:dyDescent="0.25">
      <c r="B220" t="s">
        <v>1142</v>
      </c>
      <c r="C220" t="s">
        <v>1636</v>
      </c>
      <c r="E220" t="s">
        <v>1706</v>
      </c>
      <c r="H220" t="s">
        <v>1649</v>
      </c>
      <c r="I220" t="s">
        <v>1639</v>
      </c>
      <c r="J220" t="s">
        <v>1707</v>
      </c>
    </row>
    <row r="221" spans="2:10" ht="13.2" x14ac:dyDescent="0.25">
      <c r="B221" t="s">
        <v>1156</v>
      </c>
      <c r="C221" t="s">
        <v>1636</v>
      </c>
      <c r="E221" t="s">
        <v>1708</v>
      </c>
      <c r="H221" t="s">
        <v>1709</v>
      </c>
      <c r="I221" t="s">
        <v>1639</v>
      </c>
      <c r="J221" t="s">
        <v>1710</v>
      </c>
    </row>
    <row r="222" spans="2:10" ht="13.2" x14ac:dyDescent="0.25">
      <c r="B222" t="s">
        <v>1711</v>
      </c>
      <c r="C222" t="s">
        <v>1636</v>
      </c>
      <c r="E222" t="s">
        <v>1712</v>
      </c>
      <c r="H222" t="s">
        <v>1713</v>
      </c>
      <c r="I222" t="s">
        <v>1639</v>
      </c>
      <c r="J222" t="s">
        <v>528</v>
      </c>
    </row>
    <row r="223" spans="2:10" ht="13.2" x14ac:dyDescent="0.25">
      <c r="B223" t="s">
        <v>1170</v>
      </c>
      <c r="C223" t="s">
        <v>1636</v>
      </c>
      <c r="E223" t="s">
        <v>1714</v>
      </c>
      <c r="H223" t="s">
        <v>1671</v>
      </c>
      <c r="I223" t="s">
        <v>1639</v>
      </c>
      <c r="J223" t="s">
        <v>528</v>
      </c>
    </row>
    <row r="224" spans="2:10" ht="13.2" x14ac:dyDescent="0.25">
      <c r="B224" t="s">
        <v>1184</v>
      </c>
      <c r="C224" t="s">
        <v>1636</v>
      </c>
      <c r="E224" t="s">
        <v>1715</v>
      </c>
      <c r="H224" t="s">
        <v>1671</v>
      </c>
      <c r="I224" t="s">
        <v>1639</v>
      </c>
      <c r="J224" t="s">
        <v>1679</v>
      </c>
    </row>
    <row r="225" spans="2:10" ht="13.2" x14ac:dyDescent="0.25">
      <c r="B225" t="s">
        <v>1197</v>
      </c>
      <c r="C225" t="s">
        <v>1636</v>
      </c>
      <c r="E225" t="s">
        <v>1716</v>
      </c>
      <c r="H225" t="s">
        <v>1717</v>
      </c>
      <c r="I225" t="s">
        <v>1639</v>
      </c>
      <c r="J225" t="s">
        <v>1679</v>
      </c>
    </row>
    <row r="226" spans="2:10" ht="13.2" x14ac:dyDescent="0.25">
      <c r="B226" t="s">
        <v>1210</v>
      </c>
      <c r="C226" t="s">
        <v>1636</v>
      </c>
      <c r="E226" t="s">
        <v>1718</v>
      </c>
      <c r="H226" t="s">
        <v>1681</v>
      </c>
      <c r="I226" t="s">
        <v>1639</v>
      </c>
      <c r="J226" t="s">
        <v>1679</v>
      </c>
    </row>
    <row r="227" spans="2:10" ht="13.2" x14ac:dyDescent="0.25">
      <c r="B227" t="s">
        <v>1222</v>
      </c>
      <c r="C227" t="s">
        <v>1636</v>
      </c>
      <c r="E227" t="s">
        <v>1719</v>
      </c>
      <c r="H227" t="s">
        <v>1639</v>
      </c>
      <c r="I227" t="s">
        <v>1652</v>
      </c>
      <c r="J227" t="s">
        <v>1720</v>
      </c>
    </row>
    <row r="228" spans="2:10" ht="13.2" x14ac:dyDescent="0.25">
      <c r="B228" t="s">
        <v>1233</v>
      </c>
      <c r="C228" t="s">
        <v>1636</v>
      </c>
      <c r="E228" t="s">
        <v>1721</v>
      </c>
      <c r="H228" t="s">
        <v>1639</v>
      </c>
      <c r="I228" t="s">
        <v>1722</v>
      </c>
      <c r="J228" t="s">
        <v>1723</v>
      </c>
    </row>
    <row r="229" spans="2:10" ht="13.2" x14ac:dyDescent="0.25">
      <c r="B229" t="s">
        <v>1243</v>
      </c>
      <c r="C229" t="s">
        <v>1636</v>
      </c>
      <c r="E229" t="s">
        <v>1724</v>
      </c>
      <c r="H229" t="s">
        <v>1649</v>
      </c>
      <c r="I229" t="s">
        <v>1639</v>
      </c>
      <c r="J229" t="s">
        <v>1725</v>
      </c>
    </row>
    <row r="230" spans="2:10" ht="13.2" x14ac:dyDescent="0.25">
      <c r="B230" t="s">
        <v>1253</v>
      </c>
      <c r="C230" t="s">
        <v>1636</v>
      </c>
      <c r="E230" t="s">
        <v>1726</v>
      </c>
      <c r="H230" t="s">
        <v>1649</v>
      </c>
      <c r="I230" t="s">
        <v>1639</v>
      </c>
      <c r="J230" t="s">
        <v>1727</v>
      </c>
    </row>
    <row r="231" spans="2:10" ht="13.2" x14ac:dyDescent="0.25">
      <c r="B231" t="s">
        <v>1263</v>
      </c>
      <c r="C231" t="s">
        <v>1636</v>
      </c>
      <c r="E231" t="s">
        <v>1728</v>
      </c>
      <c r="H231" t="s">
        <v>1639</v>
      </c>
      <c r="I231" t="s">
        <v>1729</v>
      </c>
      <c r="J231" t="s">
        <v>1730</v>
      </c>
    </row>
    <row r="232" spans="2:10" ht="13.2" x14ac:dyDescent="0.25">
      <c r="B232" t="s">
        <v>1271</v>
      </c>
      <c r="C232" t="s">
        <v>1636</v>
      </c>
      <c r="E232" t="s">
        <v>1726</v>
      </c>
      <c r="H232" t="s">
        <v>1691</v>
      </c>
      <c r="I232" t="s">
        <v>1639</v>
      </c>
      <c r="J232" t="s">
        <v>1731</v>
      </c>
    </row>
    <row r="233" spans="2:10" ht="13.2" x14ac:dyDescent="0.25">
      <c r="B233" t="s">
        <v>1279</v>
      </c>
      <c r="C233" t="s">
        <v>1636</v>
      </c>
      <c r="E233" t="s">
        <v>1732</v>
      </c>
      <c r="H233" t="s">
        <v>1671</v>
      </c>
      <c r="I233" t="s">
        <v>1639</v>
      </c>
      <c r="J233" t="s">
        <v>1733</v>
      </c>
    </row>
    <row r="234" spans="2:10" ht="13.2" x14ac:dyDescent="0.25">
      <c r="B234" t="s">
        <v>1311</v>
      </c>
      <c r="C234" t="s">
        <v>1636</v>
      </c>
      <c r="E234" t="s">
        <v>1734</v>
      </c>
      <c r="H234" t="s">
        <v>1649</v>
      </c>
      <c r="I234" t="s">
        <v>1639</v>
      </c>
      <c r="J234" t="s">
        <v>1735</v>
      </c>
    </row>
    <row r="235" spans="2:10" ht="13.2" x14ac:dyDescent="0.25">
      <c r="B235" t="s">
        <v>1319</v>
      </c>
      <c r="C235" t="s">
        <v>1636</v>
      </c>
      <c r="E235" t="s">
        <v>1736</v>
      </c>
      <c r="H235" t="s">
        <v>1691</v>
      </c>
      <c r="I235" t="s">
        <v>1639</v>
      </c>
      <c r="J235" t="s">
        <v>1737</v>
      </c>
    </row>
    <row r="236" spans="2:10" ht="13.2" x14ac:dyDescent="0.25">
      <c r="B236" t="s">
        <v>1327</v>
      </c>
      <c r="C236" t="s">
        <v>1636</v>
      </c>
      <c r="E236" t="s">
        <v>1738</v>
      </c>
      <c r="H236" t="s">
        <v>1649</v>
      </c>
      <c r="I236" t="s">
        <v>1639</v>
      </c>
      <c r="J236" t="s">
        <v>1739</v>
      </c>
    </row>
    <row r="237" spans="2:10" ht="13.2" x14ac:dyDescent="0.25">
      <c r="B237" t="s">
        <v>1334</v>
      </c>
      <c r="C237" t="s">
        <v>1636</v>
      </c>
      <c r="E237" t="s">
        <v>1740</v>
      </c>
      <c r="H237" t="s">
        <v>1649</v>
      </c>
      <c r="I237" t="s">
        <v>1639</v>
      </c>
      <c r="J237" t="s">
        <v>1741</v>
      </c>
    </row>
    <row r="238" spans="2:10" ht="13.2" x14ac:dyDescent="0.25">
      <c r="B238" t="s">
        <v>651</v>
      </c>
      <c r="C238" t="s">
        <v>1742</v>
      </c>
      <c r="E238" t="s">
        <v>1743</v>
      </c>
      <c r="H238" t="s">
        <v>1644</v>
      </c>
      <c r="I238" t="s">
        <v>1639</v>
      </c>
      <c r="J238" t="s">
        <v>1639</v>
      </c>
    </row>
    <row r="239" spans="2:10" ht="13.2" x14ac:dyDescent="0.25">
      <c r="B239" t="s">
        <v>672</v>
      </c>
      <c r="C239" t="s">
        <v>1742</v>
      </c>
      <c r="E239" t="s">
        <v>1744</v>
      </c>
      <c r="H239" t="s">
        <v>1745</v>
      </c>
      <c r="I239" t="s">
        <v>1639</v>
      </c>
      <c r="J239" t="s">
        <v>1639</v>
      </c>
    </row>
    <row r="240" spans="2:10" ht="13.2" x14ac:dyDescent="0.25">
      <c r="B240" t="s">
        <v>693</v>
      </c>
      <c r="C240" t="s">
        <v>1742</v>
      </c>
      <c r="E240" t="s">
        <v>1746</v>
      </c>
      <c r="H240" t="s">
        <v>1644</v>
      </c>
      <c r="I240" t="s">
        <v>1639</v>
      </c>
      <c r="J240" t="s">
        <v>1639</v>
      </c>
    </row>
    <row r="241" spans="2:10" ht="13.2" x14ac:dyDescent="0.25">
      <c r="B241" t="s">
        <v>714</v>
      </c>
      <c r="C241" t="s">
        <v>1742</v>
      </c>
      <c r="E241" t="s">
        <v>1747</v>
      </c>
      <c r="H241" t="s">
        <v>1748</v>
      </c>
      <c r="I241" t="s">
        <v>1639</v>
      </c>
      <c r="J241" t="s">
        <v>1639</v>
      </c>
    </row>
    <row r="242" spans="2:10" ht="13.2" x14ac:dyDescent="0.25">
      <c r="B242" t="s">
        <v>735</v>
      </c>
      <c r="C242" t="s">
        <v>1742</v>
      </c>
      <c r="E242" t="s">
        <v>1749</v>
      </c>
      <c r="H242" t="s">
        <v>1748</v>
      </c>
      <c r="I242" t="s">
        <v>1639</v>
      </c>
      <c r="J242" t="s">
        <v>1639</v>
      </c>
    </row>
    <row r="243" spans="2:10" ht="13.2" x14ac:dyDescent="0.25">
      <c r="B243" t="s">
        <v>756</v>
      </c>
      <c r="C243" t="s">
        <v>1742</v>
      </c>
      <c r="E243" t="s">
        <v>1750</v>
      </c>
      <c r="H243" t="s">
        <v>1748</v>
      </c>
      <c r="I243" t="s">
        <v>1639</v>
      </c>
      <c r="J243" t="s">
        <v>1639</v>
      </c>
    </row>
    <row r="244" spans="2:10" ht="13.2" x14ac:dyDescent="0.25">
      <c r="B244" t="s">
        <v>777</v>
      </c>
      <c r="C244" t="s">
        <v>1742</v>
      </c>
      <c r="E244" t="s">
        <v>1751</v>
      </c>
      <c r="H244" t="s">
        <v>1752</v>
      </c>
      <c r="I244" t="s">
        <v>1639</v>
      </c>
      <c r="J244" t="s">
        <v>1639</v>
      </c>
    </row>
    <row r="245" spans="2:10" ht="13.2" x14ac:dyDescent="0.25">
      <c r="B245" t="s">
        <v>797</v>
      </c>
      <c r="C245" t="s">
        <v>1742</v>
      </c>
      <c r="E245" t="s">
        <v>1753</v>
      </c>
      <c r="H245" t="s">
        <v>1752</v>
      </c>
      <c r="I245" t="s">
        <v>1639</v>
      </c>
      <c r="J245" t="s">
        <v>1639</v>
      </c>
    </row>
    <row r="246" spans="2:10" ht="13.2" x14ac:dyDescent="0.25">
      <c r="B246" t="s">
        <v>600</v>
      </c>
      <c r="C246" t="s">
        <v>1754</v>
      </c>
      <c r="E246" t="s">
        <v>1755</v>
      </c>
      <c r="H246" t="s">
        <v>1638</v>
      </c>
      <c r="I246" t="s">
        <v>1639</v>
      </c>
      <c r="J246" t="s">
        <v>1756</v>
      </c>
    </row>
    <row r="247" spans="2:10" ht="13.2" x14ac:dyDescent="0.25">
      <c r="B247" t="s">
        <v>621</v>
      </c>
      <c r="C247" t="s">
        <v>1754</v>
      </c>
      <c r="E247" t="s">
        <v>1757</v>
      </c>
      <c r="H247" t="s">
        <v>1638</v>
      </c>
      <c r="I247" t="s">
        <v>1639</v>
      </c>
      <c r="J247" t="s">
        <v>1758</v>
      </c>
    </row>
    <row r="248" spans="2:10" s="575" customFormat="1" ht="13.2" x14ac:dyDescent="0.25">
      <c r="B248" s="575" t="s">
        <v>1759</v>
      </c>
      <c r="C248" s="575" t="s">
        <v>1754</v>
      </c>
      <c r="E248" s="575" t="s">
        <v>1760</v>
      </c>
      <c r="H248" s="575" t="s">
        <v>1639</v>
      </c>
      <c r="I248" s="575" t="s">
        <v>1761</v>
      </c>
      <c r="J248" s="575" t="s">
        <v>1639</v>
      </c>
    </row>
    <row r="249" spans="2:10" ht="13.2" x14ac:dyDescent="0.25">
      <c r="B249" t="s">
        <v>642</v>
      </c>
      <c r="C249" t="s">
        <v>1754</v>
      </c>
      <c r="E249" t="s">
        <v>1762</v>
      </c>
      <c r="H249" t="s">
        <v>1691</v>
      </c>
      <c r="I249" t="s">
        <v>1639</v>
      </c>
      <c r="J249" t="s">
        <v>1763</v>
      </c>
    </row>
    <row r="250" spans="2:10" ht="13.2" x14ac:dyDescent="0.25">
      <c r="B250" t="s">
        <v>663</v>
      </c>
      <c r="C250" t="s">
        <v>1754</v>
      </c>
      <c r="E250" t="s">
        <v>1764</v>
      </c>
      <c r="H250" t="s">
        <v>1638</v>
      </c>
      <c r="I250" t="s">
        <v>1639</v>
      </c>
      <c r="J250" t="s">
        <v>1765</v>
      </c>
    </row>
    <row r="251" spans="2:10" ht="13.2" x14ac:dyDescent="0.25">
      <c r="B251" t="s">
        <v>684</v>
      </c>
      <c r="C251" t="s">
        <v>1754</v>
      </c>
      <c r="E251" t="s">
        <v>1766</v>
      </c>
      <c r="H251" t="s">
        <v>1638</v>
      </c>
      <c r="I251" t="s">
        <v>1639</v>
      </c>
      <c r="J251" t="s">
        <v>1639</v>
      </c>
    </row>
    <row r="252" spans="2:10" ht="13.2" x14ac:dyDescent="0.25">
      <c r="B252" t="s">
        <v>705</v>
      </c>
      <c r="C252" t="s">
        <v>1754</v>
      </c>
      <c r="E252" t="s">
        <v>1767</v>
      </c>
      <c r="H252" t="s">
        <v>1639</v>
      </c>
      <c r="I252" t="s">
        <v>1768</v>
      </c>
      <c r="J252" t="s">
        <v>1769</v>
      </c>
    </row>
    <row r="253" spans="2:10" ht="13.2" x14ac:dyDescent="0.25">
      <c r="B253" t="s">
        <v>726</v>
      </c>
      <c r="C253" t="s">
        <v>1754</v>
      </c>
      <c r="E253" t="s">
        <v>1770</v>
      </c>
      <c r="H253" t="s">
        <v>1639</v>
      </c>
      <c r="I253" t="s">
        <v>1768</v>
      </c>
      <c r="J253" t="s">
        <v>1769</v>
      </c>
    </row>
    <row r="254" spans="2:10" ht="13.2" x14ac:dyDescent="0.25">
      <c r="B254" t="s">
        <v>747</v>
      </c>
      <c r="C254" t="s">
        <v>1754</v>
      </c>
      <c r="E254" t="s">
        <v>1771</v>
      </c>
      <c r="H254" t="s">
        <v>1639</v>
      </c>
      <c r="I254" t="s">
        <v>1768</v>
      </c>
      <c r="J254" t="s">
        <v>1769</v>
      </c>
    </row>
    <row r="255" spans="2:10" ht="13.2" x14ac:dyDescent="0.25">
      <c r="B255" t="s">
        <v>768</v>
      </c>
      <c r="C255" t="s">
        <v>1754</v>
      </c>
      <c r="E255" t="s">
        <v>1772</v>
      </c>
      <c r="H255" t="s">
        <v>1639</v>
      </c>
      <c r="I255" t="s">
        <v>1768</v>
      </c>
      <c r="J255" t="s">
        <v>1769</v>
      </c>
    </row>
    <row r="256" spans="2:10" ht="13.2" x14ac:dyDescent="0.25">
      <c r="B256" t="s">
        <v>788</v>
      </c>
      <c r="C256" t="s">
        <v>1754</v>
      </c>
      <c r="E256" t="s">
        <v>1773</v>
      </c>
      <c r="H256" t="s">
        <v>1638</v>
      </c>
      <c r="I256" t="s">
        <v>1639</v>
      </c>
      <c r="J256" t="s">
        <v>1639</v>
      </c>
    </row>
    <row r="257" spans="2:10" ht="13.2" x14ac:dyDescent="0.25">
      <c r="B257" t="s">
        <v>808</v>
      </c>
      <c r="C257" t="s">
        <v>1754</v>
      </c>
      <c r="E257" t="s">
        <v>1774</v>
      </c>
      <c r="H257" t="s">
        <v>1638</v>
      </c>
      <c r="I257" t="s">
        <v>1639</v>
      </c>
      <c r="J257" t="s">
        <v>1775</v>
      </c>
    </row>
    <row r="258" spans="2:10" ht="13.2" x14ac:dyDescent="0.25">
      <c r="B258" t="s">
        <v>828</v>
      </c>
      <c r="C258" t="s">
        <v>1754</v>
      </c>
      <c r="E258" t="s">
        <v>1776</v>
      </c>
      <c r="H258" t="s">
        <v>1777</v>
      </c>
      <c r="I258" t="s">
        <v>1768</v>
      </c>
      <c r="J258" t="s">
        <v>1778</v>
      </c>
    </row>
    <row r="259" spans="2:10" ht="13.2" x14ac:dyDescent="0.25">
      <c r="B259" t="s">
        <v>868</v>
      </c>
      <c r="C259" t="s">
        <v>1754</v>
      </c>
      <c r="E259" t="s">
        <v>1779</v>
      </c>
      <c r="H259" t="s">
        <v>1780</v>
      </c>
      <c r="I259" t="s">
        <v>1639</v>
      </c>
      <c r="J259" t="s">
        <v>1781</v>
      </c>
    </row>
    <row r="260" spans="2:10" ht="13.2" x14ac:dyDescent="0.25">
      <c r="B260" t="s">
        <v>888</v>
      </c>
      <c r="C260" t="s">
        <v>1754</v>
      </c>
      <c r="E260" t="s">
        <v>1782</v>
      </c>
      <c r="H260" t="s">
        <v>1780</v>
      </c>
      <c r="I260" t="s">
        <v>1639</v>
      </c>
      <c r="J260" t="s">
        <v>1783</v>
      </c>
    </row>
    <row r="261" spans="2:10" ht="13.2" x14ac:dyDescent="0.25">
      <c r="B261" t="s">
        <v>908</v>
      </c>
      <c r="C261" t="s">
        <v>1754</v>
      </c>
      <c r="E261" t="s">
        <v>1784</v>
      </c>
      <c r="H261" t="s">
        <v>1780</v>
      </c>
      <c r="I261" t="s">
        <v>1639</v>
      </c>
      <c r="J261" t="s">
        <v>1781</v>
      </c>
    </row>
    <row r="262" spans="2:10" ht="13.2" x14ac:dyDescent="0.25">
      <c r="B262" t="s">
        <v>928</v>
      </c>
      <c r="C262" t="s">
        <v>1754</v>
      </c>
      <c r="E262" t="s">
        <v>1785</v>
      </c>
      <c r="H262" t="s">
        <v>1671</v>
      </c>
      <c r="I262" t="s">
        <v>1639</v>
      </c>
      <c r="J262" t="s">
        <v>1786</v>
      </c>
    </row>
    <row r="263" spans="2:10" ht="13.2" x14ac:dyDescent="0.25">
      <c r="B263" t="s">
        <v>948</v>
      </c>
      <c r="C263" t="s">
        <v>1754</v>
      </c>
      <c r="E263" t="s">
        <v>1787</v>
      </c>
      <c r="H263" t="s">
        <v>1788</v>
      </c>
      <c r="I263" t="s">
        <v>1639</v>
      </c>
      <c r="J263" t="s">
        <v>1672</v>
      </c>
    </row>
    <row r="264" spans="2:10" ht="13.2" x14ac:dyDescent="0.25">
      <c r="B264" t="s">
        <v>968</v>
      </c>
      <c r="C264" t="s">
        <v>1754</v>
      </c>
      <c r="E264" t="s">
        <v>1789</v>
      </c>
      <c r="H264" t="s">
        <v>1788</v>
      </c>
      <c r="I264" t="s">
        <v>1639</v>
      </c>
      <c r="J264" t="s">
        <v>1790</v>
      </c>
    </row>
    <row r="265" spans="2:10" ht="13.2" x14ac:dyDescent="0.25">
      <c r="B265" t="s">
        <v>988</v>
      </c>
      <c r="C265" t="s">
        <v>1754</v>
      </c>
      <c r="E265" t="s">
        <v>1791</v>
      </c>
      <c r="H265" t="s">
        <v>1788</v>
      </c>
      <c r="I265" t="s">
        <v>1639</v>
      </c>
      <c r="J265" t="s">
        <v>1792</v>
      </c>
    </row>
    <row r="266" spans="2:10" ht="13.2" x14ac:dyDescent="0.25">
      <c r="B266" t="s">
        <v>1007</v>
      </c>
      <c r="C266" t="s">
        <v>1754</v>
      </c>
      <c r="E266" t="s">
        <v>1793</v>
      </c>
      <c r="H266" t="s">
        <v>1788</v>
      </c>
      <c r="I266" t="s">
        <v>1639</v>
      </c>
      <c r="J266" t="s">
        <v>1794</v>
      </c>
    </row>
    <row r="267" spans="2:10" ht="13.2" x14ac:dyDescent="0.25">
      <c r="B267" t="s">
        <v>1025</v>
      </c>
      <c r="C267" t="s">
        <v>1754</v>
      </c>
      <c r="E267" t="s">
        <v>1795</v>
      </c>
      <c r="H267" t="s">
        <v>1788</v>
      </c>
      <c r="I267" t="s">
        <v>1639</v>
      </c>
      <c r="J267" t="s">
        <v>1796</v>
      </c>
    </row>
    <row r="268" spans="2:10" ht="13.2" x14ac:dyDescent="0.25">
      <c r="B268" t="s">
        <v>1059</v>
      </c>
      <c r="C268" t="s">
        <v>1754</v>
      </c>
      <c r="E268" t="s">
        <v>1797</v>
      </c>
      <c r="H268" t="s">
        <v>1639</v>
      </c>
      <c r="I268" t="s">
        <v>1768</v>
      </c>
      <c r="J268" t="s">
        <v>1798</v>
      </c>
    </row>
    <row r="269" spans="2:10" s="575" customFormat="1" ht="13.2" x14ac:dyDescent="0.25">
      <c r="B269" s="575" t="s">
        <v>1799</v>
      </c>
      <c r="C269" s="575" t="s">
        <v>1754</v>
      </c>
      <c r="E269" s="575" t="s">
        <v>1800</v>
      </c>
      <c r="H269" s="575" t="s">
        <v>1639</v>
      </c>
      <c r="I269" s="575" t="s">
        <v>1761</v>
      </c>
      <c r="J269" s="575" t="s">
        <v>1639</v>
      </c>
    </row>
    <row r="270" spans="2:10" s="575" customFormat="1" ht="13.2" x14ac:dyDescent="0.25">
      <c r="B270" s="575" t="s">
        <v>1801</v>
      </c>
      <c r="C270" s="575" t="s">
        <v>1754</v>
      </c>
      <c r="E270" s="575" t="s">
        <v>1802</v>
      </c>
      <c r="H270" s="575" t="s">
        <v>1639</v>
      </c>
      <c r="I270" s="575" t="s">
        <v>1761</v>
      </c>
      <c r="J270" s="575" t="s">
        <v>1639</v>
      </c>
    </row>
    <row r="271" spans="2:10" ht="13.2" x14ac:dyDescent="0.25">
      <c r="B271" t="s">
        <v>1075</v>
      </c>
      <c r="C271" t="s">
        <v>1754</v>
      </c>
      <c r="E271" t="s">
        <v>1803</v>
      </c>
      <c r="H271" t="s">
        <v>1639</v>
      </c>
      <c r="I271" t="s">
        <v>1768</v>
      </c>
      <c r="J271" t="s">
        <v>1804</v>
      </c>
    </row>
    <row r="272" spans="2:10" s="575" customFormat="1" ht="13.2" x14ac:dyDescent="0.25">
      <c r="B272" s="575" t="s">
        <v>1805</v>
      </c>
      <c r="C272" s="575" t="s">
        <v>1754</v>
      </c>
      <c r="E272" s="575" t="s">
        <v>1806</v>
      </c>
      <c r="H272" s="575" t="s">
        <v>1639</v>
      </c>
      <c r="I272" s="575" t="s">
        <v>1761</v>
      </c>
      <c r="J272" s="575" t="s">
        <v>1807</v>
      </c>
    </row>
    <row r="273" spans="2:10" ht="13.2" x14ac:dyDescent="0.25">
      <c r="B273" t="s">
        <v>1091</v>
      </c>
      <c r="C273" t="s">
        <v>1754</v>
      </c>
      <c r="E273" t="s">
        <v>1808</v>
      </c>
      <c r="H273" t="s">
        <v>1638</v>
      </c>
      <c r="I273" t="s">
        <v>1639</v>
      </c>
      <c r="J273" t="s">
        <v>1809</v>
      </c>
    </row>
    <row r="274" spans="2:10" ht="13.2" x14ac:dyDescent="0.25">
      <c r="B274" t="s">
        <v>1107</v>
      </c>
      <c r="C274" t="s">
        <v>1754</v>
      </c>
      <c r="E274" t="s">
        <v>1810</v>
      </c>
      <c r="H274" t="s">
        <v>1638</v>
      </c>
      <c r="I274" t="s">
        <v>1639</v>
      </c>
      <c r="J274" t="s">
        <v>1811</v>
      </c>
    </row>
    <row r="275" spans="2:10" ht="13.2" x14ac:dyDescent="0.25">
      <c r="B275" t="s">
        <v>1123</v>
      </c>
      <c r="C275" t="s">
        <v>1754</v>
      </c>
      <c r="E275" t="s">
        <v>1812</v>
      </c>
      <c r="H275" t="s">
        <v>1638</v>
      </c>
      <c r="I275" t="s">
        <v>1639</v>
      </c>
      <c r="J275" t="s">
        <v>1813</v>
      </c>
    </row>
    <row r="276" spans="2:10" s="575" customFormat="1" ht="13.2" x14ac:dyDescent="0.25">
      <c r="B276" s="575" t="s">
        <v>1814</v>
      </c>
      <c r="C276" s="575" t="s">
        <v>1754</v>
      </c>
      <c r="E276" s="575" t="s">
        <v>1815</v>
      </c>
      <c r="H276" s="575" t="s">
        <v>1639</v>
      </c>
      <c r="I276" s="575" t="s">
        <v>1761</v>
      </c>
      <c r="J276" s="575" t="s">
        <v>1639</v>
      </c>
    </row>
    <row r="277" spans="2:10" ht="13.2" x14ac:dyDescent="0.25">
      <c r="B277" t="s">
        <v>1139</v>
      </c>
      <c r="C277" t="s">
        <v>1754</v>
      </c>
      <c r="E277" t="s">
        <v>1816</v>
      </c>
      <c r="H277" t="s">
        <v>1638</v>
      </c>
      <c r="I277" t="s">
        <v>1639</v>
      </c>
      <c r="J277" t="s">
        <v>1817</v>
      </c>
    </row>
    <row r="278" spans="2:10" ht="13.2" x14ac:dyDescent="0.25">
      <c r="B278" t="s">
        <v>1154</v>
      </c>
      <c r="C278" t="s">
        <v>1754</v>
      </c>
      <c r="E278" t="s">
        <v>1818</v>
      </c>
      <c r="H278" t="s">
        <v>1691</v>
      </c>
      <c r="I278" t="s">
        <v>1639</v>
      </c>
      <c r="J278" t="s">
        <v>1819</v>
      </c>
    </row>
    <row r="279" spans="2:10" ht="13.2" x14ac:dyDescent="0.25">
      <c r="B279" t="s">
        <v>1168</v>
      </c>
      <c r="C279" t="s">
        <v>1754</v>
      </c>
      <c r="E279" t="s">
        <v>1820</v>
      </c>
      <c r="H279" t="s">
        <v>1777</v>
      </c>
      <c r="I279" t="s">
        <v>1768</v>
      </c>
      <c r="J279" t="s">
        <v>1821</v>
      </c>
    </row>
    <row r="280" spans="2:10" ht="13.2" x14ac:dyDescent="0.25">
      <c r="B280" t="s">
        <v>1182</v>
      </c>
      <c r="C280" t="s">
        <v>1754</v>
      </c>
      <c r="E280" t="s">
        <v>1822</v>
      </c>
      <c r="H280" t="s">
        <v>1639</v>
      </c>
      <c r="I280" t="s">
        <v>1768</v>
      </c>
      <c r="J280" t="s">
        <v>1639</v>
      </c>
    </row>
    <row r="281" spans="2:10" s="575" customFormat="1" ht="13.2" x14ac:dyDescent="0.25">
      <c r="B281" s="575" t="s">
        <v>1823</v>
      </c>
      <c r="C281" s="575" t="s">
        <v>1754</v>
      </c>
      <c r="E281" s="575" t="s">
        <v>1824</v>
      </c>
      <c r="H281" s="575" t="s">
        <v>1639</v>
      </c>
      <c r="I281" s="575" t="s">
        <v>1761</v>
      </c>
      <c r="J281" s="575" t="s">
        <v>1639</v>
      </c>
    </row>
    <row r="282" spans="2:10" s="575" customFormat="1" ht="13.2" x14ac:dyDescent="0.25">
      <c r="B282" s="575" t="s">
        <v>1825</v>
      </c>
      <c r="C282" s="575" t="s">
        <v>1754</v>
      </c>
      <c r="E282" s="575" t="s">
        <v>1826</v>
      </c>
      <c r="H282" s="575" t="s">
        <v>1639</v>
      </c>
      <c r="I282" s="575" t="s">
        <v>1761</v>
      </c>
      <c r="J282" s="575" t="s">
        <v>1639</v>
      </c>
    </row>
    <row r="283" spans="2:10" s="575" customFormat="1" ht="13.2" x14ac:dyDescent="0.25">
      <c r="B283" s="575" t="s">
        <v>1827</v>
      </c>
      <c r="C283" s="575" t="s">
        <v>1754</v>
      </c>
      <c r="E283" s="575" t="s">
        <v>1822</v>
      </c>
      <c r="H283" s="575" t="s">
        <v>1639</v>
      </c>
      <c r="I283" s="575" t="s">
        <v>1761</v>
      </c>
      <c r="J283" s="575" t="s">
        <v>1639</v>
      </c>
    </row>
    <row r="284" spans="2:10" ht="13.2" x14ac:dyDescent="0.25">
      <c r="B284" t="s">
        <v>1220</v>
      </c>
      <c r="C284" t="s">
        <v>1754</v>
      </c>
      <c r="E284" t="s">
        <v>1828</v>
      </c>
      <c r="H284" t="s">
        <v>1639</v>
      </c>
      <c r="I284" t="s">
        <v>1768</v>
      </c>
      <c r="J284" t="s">
        <v>1829</v>
      </c>
    </row>
    <row r="285" spans="2:10" ht="13.2" x14ac:dyDescent="0.25">
      <c r="B285" t="s">
        <v>1231</v>
      </c>
      <c r="C285" t="s">
        <v>1754</v>
      </c>
      <c r="E285" t="s">
        <v>1830</v>
      </c>
      <c r="H285" t="s">
        <v>1788</v>
      </c>
      <c r="I285" t="s">
        <v>1639</v>
      </c>
      <c r="J285" t="s">
        <v>1831</v>
      </c>
    </row>
    <row r="286" spans="2:10" ht="13.2" x14ac:dyDescent="0.25">
      <c r="B286" t="s">
        <v>1241</v>
      </c>
      <c r="C286" t="s">
        <v>1754</v>
      </c>
      <c r="E286" t="s">
        <v>1832</v>
      </c>
      <c r="H286" t="s">
        <v>1833</v>
      </c>
      <c r="I286" t="s">
        <v>1639</v>
      </c>
      <c r="J286" t="s">
        <v>1834</v>
      </c>
    </row>
    <row r="287" spans="2:10" ht="13.2" x14ac:dyDescent="0.25">
      <c r="B287" t="s">
        <v>1251</v>
      </c>
      <c r="C287" t="s">
        <v>1754</v>
      </c>
      <c r="E287" t="s">
        <v>1835</v>
      </c>
      <c r="H287" t="s">
        <v>1836</v>
      </c>
      <c r="I287" t="s">
        <v>1639</v>
      </c>
      <c r="J287" t="s">
        <v>1837</v>
      </c>
    </row>
    <row r="288" spans="2:10" ht="13.2" x14ac:dyDescent="0.25">
      <c r="B288" t="s">
        <v>1261</v>
      </c>
      <c r="C288" t="s">
        <v>1754</v>
      </c>
      <c r="E288" t="s">
        <v>1838</v>
      </c>
      <c r="H288" t="s">
        <v>1671</v>
      </c>
      <c r="I288" t="s">
        <v>1639</v>
      </c>
      <c r="J288" t="s">
        <v>1839</v>
      </c>
    </row>
    <row r="289" spans="2:10" ht="13.2" x14ac:dyDescent="0.25">
      <c r="B289" t="s">
        <v>1269</v>
      </c>
      <c r="C289" t="s">
        <v>1754</v>
      </c>
      <c r="E289" t="s">
        <v>1840</v>
      </c>
      <c r="H289" t="s">
        <v>1780</v>
      </c>
      <c r="I289" t="s">
        <v>1639</v>
      </c>
      <c r="J289" t="s">
        <v>1841</v>
      </c>
    </row>
    <row r="290" spans="2:10" ht="13.2" x14ac:dyDescent="0.25">
      <c r="B290" t="s">
        <v>1277</v>
      </c>
      <c r="C290" t="s">
        <v>1754</v>
      </c>
      <c r="E290" t="s">
        <v>1842</v>
      </c>
      <c r="H290" t="s">
        <v>1691</v>
      </c>
      <c r="I290" t="s">
        <v>1639</v>
      </c>
      <c r="J290" t="s">
        <v>1731</v>
      </c>
    </row>
    <row r="291" spans="2:10" ht="13.2" x14ac:dyDescent="0.25">
      <c r="B291" t="s">
        <v>1285</v>
      </c>
      <c r="C291" t="s">
        <v>1754</v>
      </c>
      <c r="E291" t="s">
        <v>1843</v>
      </c>
      <c r="H291" t="s">
        <v>1780</v>
      </c>
      <c r="I291" t="s">
        <v>1639</v>
      </c>
      <c r="J291" t="s">
        <v>1844</v>
      </c>
    </row>
    <row r="292" spans="2:10" ht="13.2" x14ac:dyDescent="0.25">
      <c r="B292" t="s">
        <v>1293</v>
      </c>
      <c r="C292" t="s">
        <v>1754</v>
      </c>
      <c r="E292" t="s">
        <v>1845</v>
      </c>
      <c r="H292" t="s">
        <v>1691</v>
      </c>
      <c r="I292" t="s">
        <v>1639</v>
      </c>
      <c r="J292" t="s">
        <v>1846</v>
      </c>
    </row>
    <row r="293" spans="2:10" ht="13.2" x14ac:dyDescent="0.25">
      <c r="B293" t="s">
        <v>1325</v>
      </c>
      <c r="C293" t="s">
        <v>1754</v>
      </c>
      <c r="E293" t="s">
        <v>1847</v>
      </c>
      <c r="H293" t="s">
        <v>1691</v>
      </c>
      <c r="I293" t="s">
        <v>1639</v>
      </c>
      <c r="J293" t="s">
        <v>1848</v>
      </c>
    </row>
    <row r="294" spans="2:10" s="575" customFormat="1" ht="13.2" x14ac:dyDescent="0.25">
      <c r="B294" s="575" t="s">
        <v>1849</v>
      </c>
      <c r="C294" s="575" t="s">
        <v>1754</v>
      </c>
      <c r="E294" s="575" t="s">
        <v>1850</v>
      </c>
      <c r="H294" s="575" t="s">
        <v>1639</v>
      </c>
      <c r="I294" s="575" t="s">
        <v>1761</v>
      </c>
      <c r="J294" s="575" t="s">
        <v>1639</v>
      </c>
    </row>
    <row r="295" spans="2:10" ht="13.2" x14ac:dyDescent="0.25">
      <c r="B295" t="s">
        <v>1333</v>
      </c>
      <c r="C295" t="s">
        <v>1754</v>
      </c>
      <c r="E295" t="s">
        <v>1851</v>
      </c>
      <c r="H295" t="s">
        <v>1780</v>
      </c>
      <c r="I295" t="s">
        <v>1639</v>
      </c>
      <c r="J295" t="s">
        <v>1852</v>
      </c>
    </row>
    <row r="296" spans="2:10" ht="13.2" x14ac:dyDescent="0.25">
      <c r="B296" t="s">
        <v>709</v>
      </c>
      <c r="C296" t="s">
        <v>1853</v>
      </c>
      <c r="E296" t="s">
        <v>1854</v>
      </c>
      <c r="H296" t="s">
        <v>1855</v>
      </c>
      <c r="I296" t="s">
        <v>1639</v>
      </c>
      <c r="J296" t="s">
        <v>1856</v>
      </c>
    </row>
    <row r="297" spans="2:10" ht="13.2" x14ac:dyDescent="0.25">
      <c r="B297" t="s">
        <v>730</v>
      </c>
      <c r="C297" t="s">
        <v>1853</v>
      </c>
      <c r="E297" t="s">
        <v>1857</v>
      </c>
      <c r="H297" t="s">
        <v>1638</v>
      </c>
      <c r="I297" t="s">
        <v>1639</v>
      </c>
      <c r="J297" t="s">
        <v>1858</v>
      </c>
    </row>
    <row r="298" spans="2:10" ht="13.2" x14ac:dyDescent="0.25">
      <c r="B298" t="s">
        <v>751</v>
      </c>
      <c r="C298" t="s">
        <v>1853</v>
      </c>
      <c r="E298" t="s">
        <v>1859</v>
      </c>
      <c r="H298" t="s">
        <v>1638</v>
      </c>
      <c r="I298" t="s">
        <v>1639</v>
      </c>
      <c r="J298" t="s">
        <v>1860</v>
      </c>
    </row>
    <row r="299" spans="2:10" ht="13.2" x14ac:dyDescent="0.25">
      <c r="B299" t="s">
        <v>772</v>
      </c>
      <c r="C299" t="s">
        <v>1853</v>
      </c>
      <c r="E299" t="s">
        <v>1861</v>
      </c>
      <c r="H299" t="s">
        <v>1862</v>
      </c>
      <c r="I299" t="s">
        <v>1639</v>
      </c>
      <c r="J299" t="s">
        <v>1863</v>
      </c>
    </row>
    <row r="300" spans="2:10" ht="13.2" x14ac:dyDescent="0.25">
      <c r="B300" t="s">
        <v>792</v>
      </c>
      <c r="C300" t="s">
        <v>1853</v>
      </c>
      <c r="E300" t="s">
        <v>1864</v>
      </c>
      <c r="H300" t="s">
        <v>1862</v>
      </c>
      <c r="I300" t="s">
        <v>1639</v>
      </c>
      <c r="J300" t="s">
        <v>1865</v>
      </c>
    </row>
    <row r="301" spans="2:10" ht="13.2" x14ac:dyDescent="0.25">
      <c r="B301" t="s">
        <v>812</v>
      </c>
      <c r="C301" t="s">
        <v>1853</v>
      </c>
      <c r="E301" t="s">
        <v>1866</v>
      </c>
      <c r="H301" t="s">
        <v>1855</v>
      </c>
      <c r="I301" t="s">
        <v>1639</v>
      </c>
      <c r="J301" t="s">
        <v>1856</v>
      </c>
    </row>
    <row r="302" spans="2:10" ht="13.2" x14ac:dyDescent="0.25">
      <c r="B302" t="s">
        <v>832</v>
      </c>
      <c r="C302" t="s">
        <v>1853</v>
      </c>
      <c r="E302" t="s">
        <v>1867</v>
      </c>
      <c r="H302" t="s">
        <v>1855</v>
      </c>
      <c r="I302" t="s">
        <v>1639</v>
      </c>
      <c r="J302" t="s">
        <v>1868</v>
      </c>
    </row>
    <row r="303" spans="2:10" ht="13.2" x14ac:dyDescent="0.25">
      <c r="B303" t="s">
        <v>852</v>
      </c>
      <c r="C303" t="s">
        <v>1853</v>
      </c>
      <c r="E303" t="s">
        <v>1869</v>
      </c>
      <c r="H303" t="s">
        <v>1855</v>
      </c>
      <c r="I303" t="s">
        <v>1639</v>
      </c>
      <c r="J303" t="s">
        <v>1870</v>
      </c>
    </row>
    <row r="304" spans="2:10" ht="13.2" x14ac:dyDescent="0.25">
      <c r="B304" t="s">
        <v>872</v>
      </c>
      <c r="C304" t="s">
        <v>1853</v>
      </c>
      <c r="E304" t="s">
        <v>1871</v>
      </c>
      <c r="H304" t="s">
        <v>1855</v>
      </c>
      <c r="I304" t="s">
        <v>1639</v>
      </c>
      <c r="J304" t="s">
        <v>1872</v>
      </c>
    </row>
    <row r="305" spans="2:10" ht="13.2" x14ac:dyDescent="0.25">
      <c r="B305" t="s">
        <v>892</v>
      </c>
      <c r="C305" t="s">
        <v>1853</v>
      </c>
      <c r="E305" t="s">
        <v>1873</v>
      </c>
      <c r="H305" t="s">
        <v>1855</v>
      </c>
      <c r="I305" t="s">
        <v>1639</v>
      </c>
      <c r="J305" t="s">
        <v>1874</v>
      </c>
    </row>
    <row r="306" spans="2:10" ht="13.2" x14ac:dyDescent="0.25">
      <c r="B306" t="s">
        <v>912</v>
      </c>
      <c r="C306" t="s">
        <v>1853</v>
      </c>
      <c r="E306" t="s">
        <v>1875</v>
      </c>
      <c r="H306" t="s">
        <v>1855</v>
      </c>
      <c r="I306" t="s">
        <v>1639</v>
      </c>
      <c r="J306" t="s">
        <v>1876</v>
      </c>
    </row>
    <row r="307" spans="2:10" ht="13.2" x14ac:dyDescent="0.25">
      <c r="B307" t="s">
        <v>932</v>
      </c>
      <c r="C307" t="s">
        <v>1853</v>
      </c>
      <c r="E307" t="s">
        <v>1877</v>
      </c>
      <c r="H307" t="s">
        <v>1878</v>
      </c>
      <c r="I307" t="s">
        <v>1639</v>
      </c>
      <c r="J307" t="s">
        <v>1879</v>
      </c>
    </row>
    <row r="308" spans="2:10" ht="13.2" x14ac:dyDescent="0.25">
      <c r="B308" t="s">
        <v>952</v>
      </c>
      <c r="C308" t="s">
        <v>1853</v>
      </c>
      <c r="E308" t="s">
        <v>1880</v>
      </c>
      <c r="H308" t="s">
        <v>1638</v>
      </c>
      <c r="I308" t="s">
        <v>1639</v>
      </c>
      <c r="J308" t="s">
        <v>1881</v>
      </c>
    </row>
    <row r="309" spans="2:10" ht="13.2" x14ac:dyDescent="0.25">
      <c r="B309" t="s">
        <v>606</v>
      </c>
      <c r="C309" t="s">
        <v>305</v>
      </c>
      <c r="E309" t="s">
        <v>1882</v>
      </c>
      <c r="H309" t="s">
        <v>1883</v>
      </c>
      <c r="I309" t="s">
        <v>1639</v>
      </c>
      <c r="J309" t="s">
        <v>1884</v>
      </c>
    </row>
    <row r="310" spans="2:10" ht="13.2" x14ac:dyDescent="0.25">
      <c r="B310" t="s">
        <v>627</v>
      </c>
      <c r="C310" t="s">
        <v>305</v>
      </c>
      <c r="E310" t="s">
        <v>1885</v>
      </c>
      <c r="H310" t="s">
        <v>1886</v>
      </c>
      <c r="I310" t="s">
        <v>1639</v>
      </c>
      <c r="J310" t="s">
        <v>1887</v>
      </c>
    </row>
    <row r="311" spans="2:10" ht="13.2" x14ac:dyDescent="0.25">
      <c r="B311" t="s">
        <v>648</v>
      </c>
      <c r="C311" t="s">
        <v>305</v>
      </c>
      <c r="E311" t="s">
        <v>1888</v>
      </c>
      <c r="H311" t="s">
        <v>1889</v>
      </c>
      <c r="I311" t="s">
        <v>1639</v>
      </c>
      <c r="J311" t="s">
        <v>1890</v>
      </c>
    </row>
    <row r="312" spans="2:10" ht="13.2" x14ac:dyDescent="0.25">
      <c r="B312" t="s">
        <v>690</v>
      </c>
      <c r="C312" t="s">
        <v>305</v>
      </c>
      <c r="E312" t="s">
        <v>1891</v>
      </c>
      <c r="H312" t="s">
        <v>1892</v>
      </c>
      <c r="I312" t="s">
        <v>1639</v>
      </c>
      <c r="J312" t="s">
        <v>1893</v>
      </c>
    </row>
    <row r="313" spans="2:10" ht="13.2" x14ac:dyDescent="0.25">
      <c r="B313" t="s">
        <v>1894</v>
      </c>
      <c r="C313" t="s">
        <v>305</v>
      </c>
      <c r="E313" t="s">
        <v>1895</v>
      </c>
      <c r="H313" t="s">
        <v>1639</v>
      </c>
      <c r="I313" t="s">
        <v>1639</v>
      </c>
      <c r="J313" t="s">
        <v>1896</v>
      </c>
    </row>
    <row r="314" spans="2:10" ht="13.2" x14ac:dyDescent="0.25">
      <c r="B314" t="s">
        <v>1897</v>
      </c>
      <c r="C314" t="s">
        <v>305</v>
      </c>
      <c r="E314" t="s">
        <v>1898</v>
      </c>
      <c r="H314" t="s">
        <v>1639</v>
      </c>
      <c r="I314" t="s">
        <v>1639</v>
      </c>
      <c r="J314" t="s">
        <v>1899</v>
      </c>
    </row>
    <row r="315" spans="2:10" ht="13.2" x14ac:dyDescent="0.25">
      <c r="B315" t="s">
        <v>1900</v>
      </c>
      <c r="C315" t="s">
        <v>305</v>
      </c>
      <c r="E315" t="s">
        <v>1901</v>
      </c>
      <c r="H315" t="s">
        <v>1639</v>
      </c>
      <c r="I315" t="s">
        <v>1639</v>
      </c>
      <c r="J315" t="s">
        <v>1902</v>
      </c>
    </row>
    <row r="316" spans="2:10" ht="13.2" x14ac:dyDescent="0.25">
      <c r="B316" t="s">
        <v>711</v>
      </c>
      <c r="C316" t="s">
        <v>305</v>
      </c>
      <c r="E316" t="s">
        <v>1903</v>
      </c>
      <c r="H316" t="s">
        <v>1649</v>
      </c>
      <c r="I316" t="s">
        <v>1639</v>
      </c>
      <c r="J316" t="s">
        <v>1904</v>
      </c>
    </row>
    <row r="317" spans="2:10" ht="13.2" x14ac:dyDescent="0.25">
      <c r="B317" t="s">
        <v>732</v>
      </c>
      <c r="C317" t="s">
        <v>305</v>
      </c>
      <c r="E317" t="s">
        <v>1905</v>
      </c>
      <c r="H317" t="s">
        <v>1889</v>
      </c>
      <c r="I317" t="s">
        <v>1639</v>
      </c>
      <c r="J317" t="s">
        <v>1890</v>
      </c>
    </row>
    <row r="318" spans="2:10" ht="13.2" x14ac:dyDescent="0.25">
      <c r="B318" t="s">
        <v>753</v>
      </c>
      <c r="C318" t="s">
        <v>305</v>
      </c>
      <c r="E318" t="s">
        <v>1906</v>
      </c>
      <c r="H318" t="s">
        <v>1649</v>
      </c>
      <c r="I318" t="s">
        <v>1639</v>
      </c>
      <c r="J318" t="s">
        <v>1739</v>
      </c>
    </row>
    <row r="319" spans="2:10" ht="13.2" x14ac:dyDescent="0.25">
      <c r="B319" t="s">
        <v>1907</v>
      </c>
      <c r="C319" t="s">
        <v>305</v>
      </c>
      <c r="E319" t="s">
        <v>1908</v>
      </c>
      <c r="H319" t="s">
        <v>1639</v>
      </c>
      <c r="I319" t="s">
        <v>1639</v>
      </c>
      <c r="J319" t="s">
        <v>1909</v>
      </c>
    </row>
    <row r="320" spans="2:10" ht="13.2" x14ac:dyDescent="0.25">
      <c r="B320" t="s">
        <v>1910</v>
      </c>
      <c r="C320" t="s">
        <v>305</v>
      </c>
      <c r="E320" t="s">
        <v>1911</v>
      </c>
      <c r="H320" t="s">
        <v>1639</v>
      </c>
      <c r="I320" t="s">
        <v>1639</v>
      </c>
      <c r="J320" t="s">
        <v>520</v>
      </c>
    </row>
    <row r="321" spans="2:10" ht="13.2" x14ac:dyDescent="0.25">
      <c r="B321" t="s">
        <v>1912</v>
      </c>
      <c r="C321" t="s">
        <v>305</v>
      </c>
      <c r="E321" t="s">
        <v>1913</v>
      </c>
      <c r="H321" t="s">
        <v>1639</v>
      </c>
      <c r="I321" t="s">
        <v>1639</v>
      </c>
      <c r="J321" t="s">
        <v>520</v>
      </c>
    </row>
    <row r="322" spans="2:10" ht="13.2" x14ac:dyDescent="0.25">
      <c r="B322" t="s">
        <v>1914</v>
      </c>
      <c r="C322" t="s">
        <v>305</v>
      </c>
      <c r="E322" t="s">
        <v>1915</v>
      </c>
      <c r="H322" t="s">
        <v>1639</v>
      </c>
      <c r="I322" t="s">
        <v>1639</v>
      </c>
      <c r="J322" t="s">
        <v>520</v>
      </c>
    </row>
    <row r="323" spans="2:10" ht="13.2" x14ac:dyDescent="0.25">
      <c r="B323" t="s">
        <v>1916</v>
      </c>
      <c r="C323" t="s">
        <v>305</v>
      </c>
      <c r="E323" t="s">
        <v>1917</v>
      </c>
      <c r="H323" t="s">
        <v>1639</v>
      </c>
      <c r="I323" t="s">
        <v>1639</v>
      </c>
      <c r="J323" t="s">
        <v>1918</v>
      </c>
    </row>
    <row r="324" spans="2:10" ht="13.2" x14ac:dyDescent="0.25">
      <c r="B324" t="s">
        <v>774</v>
      </c>
      <c r="C324" t="s">
        <v>305</v>
      </c>
      <c r="E324" t="s">
        <v>1919</v>
      </c>
      <c r="H324" t="s">
        <v>1649</v>
      </c>
      <c r="I324" t="s">
        <v>1639</v>
      </c>
      <c r="J324" t="s">
        <v>1920</v>
      </c>
    </row>
    <row r="325" spans="2:10" ht="13.2" x14ac:dyDescent="0.25">
      <c r="B325" t="s">
        <v>1921</v>
      </c>
      <c r="C325" t="s">
        <v>305</v>
      </c>
      <c r="E325" t="s">
        <v>1922</v>
      </c>
      <c r="H325" t="s">
        <v>1639</v>
      </c>
      <c r="I325" t="s">
        <v>1639</v>
      </c>
      <c r="J325" t="s">
        <v>1923</v>
      </c>
    </row>
    <row r="326" spans="2:10" ht="13.2" x14ac:dyDescent="0.25">
      <c r="B326" t="s">
        <v>834</v>
      </c>
      <c r="C326" t="s">
        <v>305</v>
      </c>
      <c r="E326" t="s">
        <v>1924</v>
      </c>
      <c r="H326" t="s">
        <v>1889</v>
      </c>
      <c r="I326" t="s">
        <v>1639</v>
      </c>
      <c r="J326" t="s">
        <v>1925</v>
      </c>
    </row>
    <row r="327" spans="2:10" ht="13.2" x14ac:dyDescent="0.25">
      <c r="B327" t="s">
        <v>934</v>
      </c>
      <c r="C327" t="s">
        <v>305</v>
      </c>
      <c r="E327" t="s">
        <v>1926</v>
      </c>
      <c r="H327" t="s">
        <v>1649</v>
      </c>
      <c r="I327" t="s">
        <v>1639</v>
      </c>
      <c r="J327" t="s">
        <v>1927</v>
      </c>
    </row>
    <row r="328" spans="2:10" ht="13.2" x14ac:dyDescent="0.25">
      <c r="B328" t="s">
        <v>954</v>
      </c>
      <c r="C328" t="s">
        <v>305</v>
      </c>
      <c r="E328" t="s">
        <v>1928</v>
      </c>
      <c r="H328" t="s">
        <v>1883</v>
      </c>
      <c r="I328" t="s">
        <v>1639</v>
      </c>
      <c r="J328" t="s">
        <v>1929</v>
      </c>
    </row>
    <row r="329" spans="2:10" ht="13.2" x14ac:dyDescent="0.25">
      <c r="B329" t="s">
        <v>974</v>
      </c>
      <c r="C329" t="s">
        <v>305</v>
      </c>
      <c r="E329" t="s">
        <v>1930</v>
      </c>
      <c r="H329" t="s">
        <v>1889</v>
      </c>
      <c r="I329" t="s">
        <v>1639</v>
      </c>
      <c r="J329" t="s">
        <v>1931</v>
      </c>
    </row>
    <row r="330" spans="2:10" ht="13.2" x14ac:dyDescent="0.25">
      <c r="B330" t="s">
        <v>994</v>
      </c>
      <c r="C330" t="s">
        <v>305</v>
      </c>
      <c r="E330" t="s">
        <v>1932</v>
      </c>
      <c r="H330" t="s">
        <v>1886</v>
      </c>
      <c r="I330" t="s">
        <v>1639</v>
      </c>
      <c r="J330" t="s">
        <v>1887</v>
      </c>
    </row>
    <row r="331" spans="2:10" ht="13.2" x14ac:dyDescent="0.25">
      <c r="B331" t="s">
        <v>1012</v>
      </c>
      <c r="C331" t="s">
        <v>305</v>
      </c>
      <c r="E331" t="s">
        <v>1933</v>
      </c>
      <c r="H331" t="s">
        <v>1892</v>
      </c>
      <c r="I331" t="s">
        <v>1639</v>
      </c>
      <c r="J331" t="s">
        <v>1884</v>
      </c>
    </row>
    <row r="332" spans="2:10" ht="13.2" x14ac:dyDescent="0.25">
      <c r="B332" t="s">
        <v>1030</v>
      </c>
      <c r="C332" t="s">
        <v>305</v>
      </c>
      <c r="E332" t="s">
        <v>1934</v>
      </c>
      <c r="H332" t="s">
        <v>1935</v>
      </c>
      <c r="I332" t="s">
        <v>1639</v>
      </c>
      <c r="J332" t="s">
        <v>1936</v>
      </c>
    </row>
    <row r="333" spans="2:10" ht="13.2" x14ac:dyDescent="0.25">
      <c r="B333" t="s">
        <v>1048</v>
      </c>
      <c r="C333" t="s">
        <v>305</v>
      </c>
      <c r="E333" t="s">
        <v>1934</v>
      </c>
      <c r="H333" t="s">
        <v>1883</v>
      </c>
      <c r="I333" t="s">
        <v>1639</v>
      </c>
      <c r="J333" t="s">
        <v>1936</v>
      </c>
    </row>
    <row r="334" spans="2:10" ht="13.2" x14ac:dyDescent="0.25">
      <c r="B334" t="s">
        <v>1064</v>
      </c>
      <c r="C334" t="s">
        <v>305</v>
      </c>
      <c r="E334" t="s">
        <v>1934</v>
      </c>
      <c r="H334" t="s">
        <v>1886</v>
      </c>
      <c r="I334" t="s">
        <v>1639</v>
      </c>
      <c r="J334" t="s">
        <v>1936</v>
      </c>
    </row>
    <row r="335" spans="2:10" ht="13.2" x14ac:dyDescent="0.25">
      <c r="B335" t="s">
        <v>1080</v>
      </c>
      <c r="C335" t="s">
        <v>305</v>
      </c>
      <c r="E335" t="s">
        <v>1937</v>
      </c>
      <c r="H335" t="s">
        <v>1649</v>
      </c>
      <c r="I335" t="s">
        <v>1639</v>
      </c>
      <c r="J335" t="s">
        <v>1739</v>
      </c>
    </row>
    <row r="336" spans="2:10" ht="13.2" x14ac:dyDescent="0.25">
      <c r="B336" t="s">
        <v>1096</v>
      </c>
      <c r="C336" t="s">
        <v>305</v>
      </c>
      <c r="E336" t="s">
        <v>1938</v>
      </c>
      <c r="H336" t="s">
        <v>1649</v>
      </c>
      <c r="I336" t="s">
        <v>1639</v>
      </c>
      <c r="J336" t="s">
        <v>1739</v>
      </c>
    </row>
    <row r="337" spans="2:10" ht="13.2" x14ac:dyDescent="0.25">
      <c r="B337" t="s">
        <v>594</v>
      </c>
      <c r="C337" t="s">
        <v>315</v>
      </c>
      <c r="E337" t="s">
        <v>1641</v>
      </c>
      <c r="H337" t="s">
        <v>1935</v>
      </c>
      <c r="I337" t="s">
        <v>1639</v>
      </c>
      <c r="J337" t="s">
        <v>1939</v>
      </c>
    </row>
    <row r="338" spans="2:10" ht="13.2" x14ac:dyDescent="0.25">
      <c r="B338" t="s">
        <v>615</v>
      </c>
      <c r="C338" t="s">
        <v>315</v>
      </c>
      <c r="E338" t="s">
        <v>1641</v>
      </c>
      <c r="H338" t="s">
        <v>1940</v>
      </c>
      <c r="I338" t="s">
        <v>1639</v>
      </c>
      <c r="J338" t="s">
        <v>1643</v>
      </c>
    </row>
    <row r="339" spans="2:10" ht="13.2" x14ac:dyDescent="0.25">
      <c r="B339" t="s">
        <v>636</v>
      </c>
      <c r="C339" t="s">
        <v>315</v>
      </c>
      <c r="E339" t="s">
        <v>1641</v>
      </c>
      <c r="H339" t="s">
        <v>1886</v>
      </c>
      <c r="I339" t="s">
        <v>1639</v>
      </c>
      <c r="J339" t="s">
        <v>1643</v>
      </c>
    </row>
    <row r="340" spans="2:10" ht="13.2" x14ac:dyDescent="0.25">
      <c r="B340" t="s">
        <v>657</v>
      </c>
      <c r="C340" t="s">
        <v>315</v>
      </c>
      <c r="E340" t="s">
        <v>1641</v>
      </c>
      <c r="H340" t="s">
        <v>1644</v>
      </c>
      <c r="I340" t="s">
        <v>1639</v>
      </c>
      <c r="J340" t="s">
        <v>1643</v>
      </c>
    </row>
    <row r="341" spans="2:10" ht="13.2" x14ac:dyDescent="0.25">
      <c r="B341" t="s">
        <v>1941</v>
      </c>
      <c r="C341" t="s">
        <v>315</v>
      </c>
      <c r="E341" t="s">
        <v>1942</v>
      </c>
      <c r="H341" t="s">
        <v>1713</v>
      </c>
      <c r="I341" t="s">
        <v>1639</v>
      </c>
      <c r="J341" t="s">
        <v>1939</v>
      </c>
    </row>
    <row r="342" spans="2:10" ht="13.2" x14ac:dyDescent="0.25">
      <c r="B342" t="s">
        <v>678</v>
      </c>
      <c r="C342" t="s">
        <v>315</v>
      </c>
      <c r="E342" t="s">
        <v>1943</v>
      </c>
      <c r="H342" t="s">
        <v>1644</v>
      </c>
      <c r="I342" t="s">
        <v>1639</v>
      </c>
      <c r="J342" t="s">
        <v>1944</v>
      </c>
    </row>
    <row r="343" spans="2:10" ht="13.2" x14ac:dyDescent="0.25">
      <c r="B343" t="s">
        <v>699</v>
      </c>
      <c r="C343" t="s">
        <v>315</v>
      </c>
      <c r="E343" t="s">
        <v>1945</v>
      </c>
      <c r="H343" t="s">
        <v>1644</v>
      </c>
      <c r="I343" t="s">
        <v>1639</v>
      </c>
      <c r="J343" t="s">
        <v>1946</v>
      </c>
    </row>
    <row r="344" spans="2:10" ht="13.2" x14ac:dyDescent="0.25">
      <c r="B344" t="s">
        <v>720</v>
      </c>
      <c r="C344" t="s">
        <v>315</v>
      </c>
      <c r="E344" t="s">
        <v>1947</v>
      </c>
      <c r="H344" t="s">
        <v>1642</v>
      </c>
      <c r="I344" t="s">
        <v>1639</v>
      </c>
      <c r="J344" t="s">
        <v>1948</v>
      </c>
    </row>
    <row r="345" spans="2:10" ht="13.2" x14ac:dyDescent="0.25">
      <c r="B345" t="s">
        <v>741</v>
      </c>
      <c r="C345" t="s">
        <v>315</v>
      </c>
      <c r="E345" t="s">
        <v>1949</v>
      </c>
      <c r="H345" t="s">
        <v>1649</v>
      </c>
      <c r="I345" t="s">
        <v>1639</v>
      </c>
      <c r="J345" t="s">
        <v>1950</v>
      </c>
    </row>
    <row r="346" spans="2:10" ht="13.2" x14ac:dyDescent="0.25">
      <c r="B346" t="s">
        <v>802</v>
      </c>
      <c r="C346" t="s">
        <v>315</v>
      </c>
      <c r="E346" t="s">
        <v>1951</v>
      </c>
      <c r="H346" t="s">
        <v>1649</v>
      </c>
      <c r="I346" t="s">
        <v>1639</v>
      </c>
      <c r="J346" t="s">
        <v>1952</v>
      </c>
    </row>
    <row r="347" spans="2:10" ht="13.2" x14ac:dyDescent="0.25">
      <c r="B347" t="s">
        <v>822</v>
      </c>
      <c r="C347" t="s">
        <v>315</v>
      </c>
      <c r="E347" t="s">
        <v>1953</v>
      </c>
      <c r="H347" t="s">
        <v>1649</v>
      </c>
      <c r="I347" t="s">
        <v>1639</v>
      </c>
      <c r="J347" t="s">
        <v>1954</v>
      </c>
    </row>
    <row r="348" spans="2:10" ht="13.2" x14ac:dyDescent="0.25">
      <c r="B348" t="s">
        <v>842</v>
      </c>
      <c r="C348" t="s">
        <v>315</v>
      </c>
      <c r="E348" t="s">
        <v>1955</v>
      </c>
      <c r="H348" t="s">
        <v>1780</v>
      </c>
      <c r="I348" t="s">
        <v>1639</v>
      </c>
      <c r="J348" t="s">
        <v>1956</v>
      </c>
    </row>
    <row r="349" spans="2:10" ht="13.2" x14ac:dyDescent="0.25">
      <c r="B349" t="s">
        <v>862</v>
      </c>
      <c r="C349" t="s">
        <v>315</v>
      </c>
      <c r="E349" t="s">
        <v>1957</v>
      </c>
      <c r="H349" t="s">
        <v>1671</v>
      </c>
      <c r="I349" t="s">
        <v>1639</v>
      </c>
      <c r="J349" t="s">
        <v>1958</v>
      </c>
    </row>
    <row r="350" spans="2:10" ht="13.2" x14ac:dyDescent="0.25">
      <c r="B350" t="s">
        <v>882</v>
      </c>
      <c r="C350" t="s">
        <v>315</v>
      </c>
      <c r="E350" t="s">
        <v>1959</v>
      </c>
      <c r="H350" t="s">
        <v>1960</v>
      </c>
      <c r="I350" t="s">
        <v>1639</v>
      </c>
      <c r="J350" t="s">
        <v>1958</v>
      </c>
    </row>
    <row r="351" spans="2:10" ht="13.2" x14ac:dyDescent="0.25">
      <c r="B351" t="s">
        <v>902</v>
      </c>
      <c r="C351" t="s">
        <v>315</v>
      </c>
      <c r="E351" t="s">
        <v>1957</v>
      </c>
      <c r="H351" t="s">
        <v>1960</v>
      </c>
      <c r="I351" t="s">
        <v>1639</v>
      </c>
      <c r="J351" t="s">
        <v>1958</v>
      </c>
    </row>
    <row r="352" spans="2:10" ht="13.2" x14ac:dyDescent="0.25">
      <c r="B352" t="s">
        <v>922</v>
      </c>
      <c r="C352" t="s">
        <v>315</v>
      </c>
      <c r="E352" t="s">
        <v>1961</v>
      </c>
      <c r="H352" t="s">
        <v>1649</v>
      </c>
      <c r="I352" t="s">
        <v>1639</v>
      </c>
      <c r="J352" t="s">
        <v>1962</v>
      </c>
    </row>
    <row r="353" spans="2:10" ht="13.2" x14ac:dyDescent="0.25">
      <c r="B353" t="s">
        <v>942</v>
      </c>
      <c r="C353" t="s">
        <v>315</v>
      </c>
      <c r="E353" t="s">
        <v>1963</v>
      </c>
      <c r="H353" t="s">
        <v>1960</v>
      </c>
      <c r="I353" t="s">
        <v>1639</v>
      </c>
      <c r="J353" t="s">
        <v>1958</v>
      </c>
    </row>
    <row r="354" spans="2:10" ht="13.2" x14ac:dyDescent="0.25">
      <c r="B354" t="s">
        <v>962</v>
      </c>
      <c r="C354" t="s">
        <v>315</v>
      </c>
      <c r="E354" t="s">
        <v>1964</v>
      </c>
      <c r="H354" t="s">
        <v>1644</v>
      </c>
      <c r="I354" t="s">
        <v>1639</v>
      </c>
      <c r="J354" t="s">
        <v>1965</v>
      </c>
    </row>
    <row r="355" spans="2:10" ht="13.2" x14ac:dyDescent="0.25">
      <c r="B355" t="s">
        <v>982</v>
      </c>
      <c r="C355" t="s">
        <v>315</v>
      </c>
      <c r="E355" t="s">
        <v>1966</v>
      </c>
      <c r="H355" t="s">
        <v>1967</v>
      </c>
      <c r="I355" t="s">
        <v>1639</v>
      </c>
      <c r="J355" t="s">
        <v>1965</v>
      </c>
    </row>
    <row r="356" spans="2:10" ht="13.2" x14ac:dyDescent="0.25">
      <c r="B356" t="s">
        <v>1001</v>
      </c>
      <c r="C356" t="s">
        <v>315</v>
      </c>
      <c r="E356" t="s">
        <v>1968</v>
      </c>
      <c r="H356" t="s">
        <v>1649</v>
      </c>
      <c r="I356" t="s">
        <v>1639</v>
      </c>
      <c r="J356" t="s">
        <v>1969</v>
      </c>
    </row>
    <row r="357" spans="2:10" ht="13.2" x14ac:dyDescent="0.25">
      <c r="B357" t="s">
        <v>1019</v>
      </c>
      <c r="C357" t="s">
        <v>315</v>
      </c>
      <c r="E357" t="s">
        <v>1970</v>
      </c>
      <c r="H357" t="s">
        <v>1971</v>
      </c>
      <c r="I357" t="s">
        <v>1639</v>
      </c>
      <c r="J357" t="s">
        <v>1972</v>
      </c>
    </row>
    <row r="358" spans="2:10" ht="13.2" x14ac:dyDescent="0.25">
      <c r="B358" t="s">
        <v>1037</v>
      </c>
      <c r="C358" t="s">
        <v>315</v>
      </c>
      <c r="E358" t="s">
        <v>1973</v>
      </c>
      <c r="H358" t="s">
        <v>1855</v>
      </c>
      <c r="I358" t="s">
        <v>1639</v>
      </c>
      <c r="J358" t="s">
        <v>1974</v>
      </c>
    </row>
    <row r="359" spans="2:10" ht="13.2" x14ac:dyDescent="0.25">
      <c r="B359" t="s">
        <v>1102</v>
      </c>
      <c r="C359" t="s">
        <v>315</v>
      </c>
      <c r="E359" t="s">
        <v>1975</v>
      </c>
      <c r="H359" t="s">
        <v>1976</v>
      </c>
      <c r="I359" t="s">
        <v>1639</v>
      </c>
      <c r="J359" t="s">
        <v>1958</v>
      </c>
    </row>
    <row r="360" spans="2:10" ht="13.2" x14ac:dyDescent="0.25">
      <c r="B360" t="s">
        <v>1118</v>
      </c>
      <c r="C360" t="s">
        <v>315</v>
      </c>
      <c r="E360" t="s">
        <v>1977</v>
      </c>
      <c r="H360" t="s">
        <v>1855</v>
      </c>
      <c r="I360" t="s">
        <v>1639</v>
      </c>
      <c r="J360" t="s">
        <v>1978</v>
      </c>
    </row>
    <row r="361" spans="2:10" ht="13.2" x14ac:dyDescent="0.25">
      <c r="B361" t="s">
        <v>1134</v>
      </c>
      <c r="C361" t="s">
        <v>315</v>
      </c>
      <c r="E361" t="s">
        <v>1979</v>
      </c>
      <c r="H361" t="s">
        <v>1980</v>
      </c>
      <c r="I361" t="s">
        <v>1639</v>
      </c>
      <c r="J361" t="s">
        <v>1981</v>
      </c>
    </row>
    <row r="362" spans="2:10" ht="13.2" x14ac:dyDescent="0.25">
      <c r="B362" t="s">
        <v>1149</v>
      </c>
      <c r="C362" t="s">
        <v>315</v>
      </c>
      <c r="E362" t="s">
        <v>1982</v>
      </c>
      <c r="H362" t="s">
        <v>1780</v>
      </c>
      <c r="I362" t="s">
        <v>1639</v>
      </c>
      <c r="J362" t="s">
        <v>1983</v>
      </c>
    </row>
    <row r="363" spans="2:10" ht="13.2" x14ac:dyDescent="0.25">
      <c r="B363" t="s">
        <v>1163</v>
      </c>
      <c r="C363" t="s">
        <v>315</v>
      </c>
      <c r="E363" t="s">
        <v>1984</v>
      </c>
      <c r="H363" t="s">
        <v>1639</v>
      </c>
      <c r="I363" t="s">
        <v>1722</v>
      </c>
      <c r="J363" t="s">
        <v>1985</v>
      </c>
    </row>
    <row r="364" spans="2:10" ht="13.2" x14ac:dyDescent="0.25">
      <c r="B364" t="s">
        <v>1177</v>
      </c>
      <c r="C364" t="s">
        <v>315</v>
      </c>
      <c r="E364" t="s">
        <v>1986</v>
      </c>
      <c r="H364" t="s">
        <v>1935</v>
      </c>
      <c r="I364" t="s">
        <v>1639</v>
      </c>
      <c r="J364" t="s">
        <v>1987</v>
      </c>
    </row>
    <row r="365" spans="2:10" ht="13.2" x14ac:dyDescent="0.25">
      <c r="B365" t="s">
        <v>1191</v>
      </c>
      <c r="C365" t="s">
        <v>315</v>
      </c>
      <c r="E365" t="s">
        <v>1988</v>
      </c>
      <c r="H365" t="s">
        <v>1855</v>
      </c>
      <c r="I365" t="s">
        <v>1639</v>
      </c>
      <c r="J365" t="s">
        <v>1989</v>
      </c>
    </row>
    <row r="366" spans="2:10" ht="13.2" x14ac:dyDescent="0.25">
      <c r="B366" t="s">
        <v>1204</v>
      </c>
      <c r="C366" t="s">
        <v>315</v>
      </c>
      <c r="E366" t="s">
        <v>1990</v>
      </c>
      <c r="H366" t="s">
        <v>1991</v>
      </c>
      <c r="I366" t="s">
        <v>1639</v>
      </c>
      <c r="J366" t="s">
        <v>1987</v>
      </c>
    </row>
    <row r="367" spans="2:10" ht="13.2" x14ac:dyDescent="0.25">
      <c r="B367" t="s">
        <v>1217</v>
      </c>
      <c r="C367" t="s">
        <v>315</v>
      </c>
      <c r="E367" t="s">
        <v>1992</v>
      </c>
      <c r="H367" t="s">
        <v>1644</v>
      </c>
      <c r="I367" t="s">
        <v>1639</v>
      </c>
      <c r="J367" t="s">
        <v>1993</v>
      </c>
    </row>
    <row r="368" spans="2:10" ht="13.2" x14ac:dyDescent="0.25">
      <c r="B368" t="s">
        <v>1228</v>
      </c>
      <c r="C368" t="s">
        <v>315</v>
      </c>
      <c r="E368" t="s">
        <v>1992</v>
      </c>
      <c r="H368" t="s">
        <v>1886</v>
      </c>
      <c r="I368" t="s">
        <v>1639</v>
      </c>
      <c r="J368" t="s">
        <v>1993</v>
      </c>
    </row>
    <row r="369" spans="2:10" ht="13.2" x14ac:dyDescent="0.25">
      <c r="B369" t="s">
        <v>1238</v>
      </c>
      <c r="C369" t="s">
        <v>315</v>
      </c>
      <c r="E369" t="s">
        <v>1934</v>
      </c>
      <c r="H369" t="s">
        <v>1935</v>
      </c>
      <c r="I369" t="s">
        <v>1639</v>
      </c>
      <c r="J369" t="s">
        <v>1994</v>
      </c>
    </row>
    <row r="370" spans="2:10" ht="13.2" x14ac:dyDescent="0.25">
      <c r="B370" t="s">
        <v>1248</v>
      </c>
      <c r="C370" t="s">
        <v>315</v>
      </c>
      <c r="E370" t="s">
        <v>1995</v>
      </c>
      <c r="H370" t="s">
        <v>1855</v>
      </c>
      <c r="I370" t="s">
        <v>1639</v>
      </c>
      <c r="J370" t="s">
        <v>1989</v>
      </c>
    </row>
    <row r="371" spans="2:10" ht="13.2" x14ac:dyDescent="0.25">
      <c r="B371" t="s">
        <v>1258</v>
      </c>
      <c r="C371" t="s">
        <v>315</v>
      </c>
      <c r="E371" t="s">
        <v>1996</v>
      </c>
      <c r="H371" t="s">
        <v>1639</v>
      </c>
      <c r="I371" t="s">
        <v>1997</v>
      </c>
      <c r="J371" t="s">
        <v>1998</v>
      </c>
    </row>
    <row r="372" spans="2:10" ht="13.2" x14ac:dyDescent="0.25">
      <c r="B372" t="s">
        <v>1999</v>
      </c>
      <c r="C372" t="s">
        <v>315</v>
      </c>
      <c r="E372" t="s">
        <v>1934</v>
      </c>
      <c r="H372" t="s">
        <v>1713</v>
      </c>
      <c r="I372" t="s">
        <v>1639</v>
      </c>
      <c r="J372" t="s">
        <v>1989</v>
      </c>
    </row>
    <row r="373" spans="2:10" ht="13.2" x14ac:dyDescent="0.25">
      <c r="B373" t="s">
        <v>1267</v>
      </c>
      <c r="C373" t="s">
        <v>315</v>
      </c>
      <c r="E373" t="s">
        <v>1934</v>
      </c>
      <c r="H373" t="s">
        <v>1642</v>
      </c>
      <c r="I373" t="s">
        <v>1639</v>
      </c>
      <c r="J373" t="s">
        <v>2000</v>
      </c>
    </row>
    <row r="374" spans="2:10" ht="13.2" x14ac:dyDescent="0.25">
      <c r="B374" t="s">
        <v>1275</v>
      </c>
      <c r="C374" t="s">
        <v>315</v>
      </c>
      <c r="E374" t="s">
        <v>1934</v>
      </c>
      <c r="H374" t="s">
        <v>1644</v>
      </c>
      <c r="I374" t="s">
        <v>1639</v>
      </c>
      <c r="J374" t="s">
        <v>1989</v>
      </c>
    </row>
    <row r="375" spans="2:10" ht="13.2" x14ac:dyDescent="0.25">
      <c r="B375" t="s">
        <v>1283</v>
      </c>
      <c r="C375" t="s">
        <v>315</v>
      </c>
      <c r="E375" t="s">
        <v>1934</v>
      </c>
      <c r="H375" t="s">
        <v>2001</v>
      </c>
      <c r="I375" t="s">
        <v>1639</v>
      </c>
      <c r="J375" t="s">
        <v>2002</v>
      </c>
    </row>
    <row r="376" spans="2:10" ht="13.2" x14ac:dyDescent="0.25">
      <c r="B376" t="s">
        <v>1291</v>
      </c>
      <c r="C376" t="s">
        <v>315</v>
      </c>
      <c r="E376" t="s">
        <v>1934</v>
      </c>
      <c r="H376" t="s">
        <v>1886</v>
      </c>
      <c r="I376" t="s">
        <v>1639</v>
      </c>
      <c r="J376" t="s">
        <v>1989</v>
      </c>
    </row>
    <row r="377" spans="2:10" ht="13.2" x14ac:dyDescent="0.25">
      <c r="B377" t="s">
        <v>1381</v>
      </c>
      <c r="C377" t="s">
        <v>315</v>
      </c>
      <c r="E377" t="s">
        <v>2003</v>
      </c>
      <c r="H377" t="s">
        <v>2004</v>
      </c>
      <c r="I377" t="s">
        <v>1639</v>
      </c>
      <c r="J377" t="s">
        <v>2005</v>
      </c>
    </row>
    <row r="378" spans="2:10" ht="13.2" x14ac:dyDescent="0.25">
      <c r="B378" t="s">
        <v>1386</v>
      </c>
      <c r="C378" t="s">
        <v>315</v>
      </c>
      <c r="E378" t="s">
        <v>1938</v>
      </c>
      <c r="H378" t="s">
        <v>2004</v>
      </c>
      <c r="I378" t="s">
        <v>1639</v>
      </c>
      <c r="J378" t="s">
        <v>2006</v>
      </c>
    </row>
    <row r="379" spans="2:10" ht="13.2" x14ac:dyDescent="0.25">
      <c r="B379" t="s">
        <v>1391</v>
      </c>
      <c r="C379" t="s">
        <v>315</v>
      </c>
      <c r="E379" t="s">
        <v>2007</v>
      </c>
      <c r="H379" t="s">
        <v>1649</v>
      </c>
      <c r="I379" t="s">
        <v>1639</v>
      </c>
      <c r="J379" t="s">
        <v>2008</v>
      </c>
    </row>
    <row r="380" spans="2:10" ht="13.2" x14ac:dyDescent="0.25">
      <c r="B380" t="s">
        <v>598</v>
      </c>
      <c r="C380" t="s">
        <v>2009</v>
      </c>
      <c r="E380" t="s">
        <v>2010</v>
      </c>
      <c r="H380" t="s">
        <v>2011</v>
      </c>
      <c r="I380" t="s">
        <v>1639</v>
      </c>
      <c r="J380" t="s">
        <v>2012</v>
      </c>
    </row>
    <row r="381" spans="2:10" ht="13.2" x14ac:dyDescent="0.25">
      <c r="B381" t="s">
        <v>619</v>
      </c>
      <c r="C381" t="s">
        <v>2009</v>
      </c>
      <c r="E381" t="s">
        <v>2010</v>
      </c>
      <c r="H381" t="s">
        <v>1649</v>
      </c>
      <c r="I381" t="s">
        <v>1639</v>
      </c>
      <c r="J381" t="s">
        <v>2012</v>
      </c>
    </row>
    <row r="382" spans="2:10" ht="13.2" x14ac:dyDescent="0.25">
      <c r="B382" t="s">
        <v>703</v>
      </c>
      <c r="C382" t="s">
        <v>2009</v>
      </c>
      <c r="E382" t="s">
        <v>2013</v>
      </c>
      <c r="H382" t="s">
        <v>2011</v>
      </c>
      <c r="I382" t="s">
        <v>1639</v>
      </c>
      <c r="J382" t="s">
        <v>1639</v>
      </c>
    </row>
    <row r="383" spans="2:10" ht="13.2" x14ac:dyDescent="0.25">
      <c r="B383" t="s">
        <v>724</v>
      </c>
      <c r="C383" t="s">
        <v>2009</v>
      </c>
      <c r="E383" t="s">
        <v>2014</v>
      </c>
      <c r="H383" t="s">
        <v>2011</v>
      </c>
      <c r="I383" t="s">
        <v>1639</v>
      </c>
      <c r="J383" t="s">
        <v>1639</v>
      </c>
    </row>
    <row r="384" spans="2:10" ht="13.2" x14ac:dyDescent="0.25">
      <c r="B384" t="s">
        <v>745</v>
      </c>
      <c r="C384" t="s">
        <v>2009</v>
      </c>
      <c r="E384" t="s">
        <v>1959</v>
      </c>
      <c r="H384" t="s">
        <v>2011</v>
      </c>
      <c r="I384" t="s">
        <v>1639</v>
      </c>
      <c r="J384" t="s">
        <v>1639</v>
      </c>
    </row>
    <row r="385" spans="2:10" ht="13.2" x14ac:dyDescent="0.25">
      <c r="B385" t="s">
        <v>766</v>
      </c>
      <c r="C385" t="s">
        <v>2009</v>
      </c>
      <c r="E385" t="s">
        <v>2015</v>
      </c>
      <c r="H385" t="s">
        <v>2011</v>
      </c>
      <c r="I385" t="s">
        <v>1639</v>
      </c>
      <c r="J385" t="s">
        <v>1639</v>
      </c>
    </row>
    <row r="386" spans="2:10" ht="13.2" x14ac:dyDescent="0.25">
      <c r="B386" t="s">
        <v>786</v>
      </c>
      <c r="C386" t="s">
        <v>2009</v>
      </c>
      <c r="E386" t="s">
        <v>2016</v>
      </c>
      <c r="H386" t="s">
        <v>2011</v>
      </c>
      <c r="I386" t="s">
        <v>1639</v>
      </c>
      <c r="J386" t="s">
        <v>1639</v>
      </c>
    </row>
    <row r="387" spans="2:10" ht="13.2" x14ac:dyDescent="0.25">
      <c r="B387" t="s">
        <v>806</v>
      </c>
      <c r="C387" t="s">
        <v>2009</v>
      </c>
      <c r="E387" t="s">
        <v>2017</v>
      </c>
      <c r="H387" t="s">
        <v>2011</v>
      </c>
      <c r="I387" t="s">
        <v>1639</v>
      </c>
      <c r="J387" t="s">
        <v>1639</v>
      </c>
    </row>
    <row r="388" spans="2:10" ht="13.2" x14ac:dyDescent="0.25">
      <c r="B388" t="s">
        <v>2018</v>
      </c>
      <c r="C388" t="s">
        <v>2009</v>
      </c>
      <c r="E388" t="s">
        <v>2019</v>
      </c>
      <c r="H388" t="s">
        <v>1639</v>
      </c>
      <c r="I388" t="s">
        <v>1639</v>
      </c>
      <c r="J388" t="s">
        <v>2020</v>
      </c>
    </row>
    <row r="389" spans="2:10" ht="13.2" x14ac:dyDescent="0.25">
      <c r="B389" t="s">
        <v>2021</v>
      </c>
      <c r="C389" t="s">
        <v>2009</v>
      </c>
      <c r="E389" t="s">
        <v>2022</v>
      </c>
      <c r="H389" t="s">
        <v>1639</v>
      </c>
      <c r="I389" t="s">
        <v>1639</v>
      </c>
      <c r="J389" t="s">
        <v>1660</v>
      </c>
    </row>
    <row r="390" spans="2:10" ht="13.2" x14ac:dyDescent="0.25">
      <c r="B390" t="s">
        <v>2023</v>
      </c>
      <c r="C390" t="s">
        <v>2009</v>
      </c>
      <c r="E390" t="s">
        <v>2024</v>
      </c>
      <c r="H390" t="s">
        <v>1639</v>
      </c>
      <c r="I390" t="s">
        <v>1639</v>
      </c>
      <c r="J390" t="s">
        <v>1663</v>
      </c>
    </row>
    <row r="391" spans="2:10" ht="13.2" x14ac:dyDescent="0.25">
      <c r="B391" t="s">
        <v>866</v>
      </c>
      <c r="C391" t="s">
        <v>2009</v>
      </c>
      <c r="E391" t="s">
        <v>2025</v>
      </c>
      <c r="H391" t="s">
        <v>2011</v>
      </c>
      <c r="I391" t="s">
        <v>1639</v>
      </c>
      <c r="J391" t="s">
        <v>2026</v>
      </c>
    </row>
    <row r="392" spans="2:10" ht="13.2" x14ac:dyDescent="0.25">
      <c r="B392" t="s">
        <v>886</v>
      </c>
      <c r="C392" t="s">
        <v>2009</v>
      </c>
      <c r="E392" t="s">
        <v>2027</v>
      </c>
      <c r="H392" t="s">
        <v>2028</v>
      </c>
      <c r="I392" t="s">
        <v>2029</v>
      </c>
      <c r="J392" t="s">
        <v>1639</v>
      </c>
    </row>
    <row r="393" spans="2:10" ht="13.2" x14ac:dyDescent="0.25">
      <c r="B393" t="s">
        <v>906</v>
      </c>
      <c r="C393" t="s">
        <v>2009</v>
      </c>
      <c r="E393" t="s">
        <v>2030</v>
      </c>
      <c r="H393" t="s">
        <v>2011</v>
      </c>
      <c r="I393" t="s">
        <v>2029</v>
      </c>
      <c r="J393" t="s">
        <v>2031</v>
      </c>
    </row>
    <row r="394" spans="2:10" ht="13.2" x14ac:dyDescent="0.25">
      <c r="B394" t="s">
        <v>926</v>
      </c>
      <c r="C394" t="s">
        <v>2009</v>
      </c>
      <c r="E394" t="s">
        <v>2032</v>
      </c>
      <c r="H394" t="s">
        <v>2033</v>
      </c>
      <c r="I394" t="s">
        <v>1639</v>
      </c>
      <c r="J394" t="s">
        <v>1639</v>
      </c>
    </row>
    <row r="395" spans="2:10" ht="13.2" x14ac:dyDescent="0.25">
      <c r="B395" t="s">
        <v>2034</v>
      </c>
      <c r="C395" t="s">
        <v>2009</v>
      </c>
      <c r="E395" t="s">
        <v>2035</v>
      </c>
      <c r="H395" t="s">
        <v>1639</v>
      </c>
      <c r="I395" t="s">
        <v>1639</v>
      </c>
      <c r="J395" t="s">
        <v>1989</v>
      </c>
    </row>
    <row r="396" spans="2:10" ht="13.2" x14ac:dyDescent="0.25">
      <c r="B396" t="s">
        <v>1023</v>
      </c>
      <c r="C396" t="s">
        <v>2009</v>
      </c>
      <c r="E396" t="s">
        <v>1938</v>
      </c>
      <c r="H396" t="s">
        <v>2011</v>
      </c>
      <c r="I396" t="s">
        <v>1639</v>
      </c>
      <c r="J396" t="s">
        <v>2036</v>
      </c>
    </row>
    <row r="397" spans="2:10" ht="13.2" x14ac:dyDescent="0.25">
      <c r="B397" t="s">
        <v>1041</v>
      </c>
      <c r="C397" t="s">
        <v>2009</v>
      </c>
      <c r="E397" t="s">
        <v>1937</v>
      </c>
      <c r="H397" t="s">
        <v>1649</v>
      </c>
      <c r="I397" t="s">
        <v>1639</v>
      </c>
      <c r="J397" t="s">
        <v>1739</v>
      </c>
    </row>
    <row r="398" spans="2:10" ht="13.2" x14ac:dyDescent="0.25">
      <c r="B398" t="s">
        <v>1058</v>
      </c>
      <c r="C398" t="s">
        <v>2009</v>
      </c>
      <c r="E398" t="s">
        <v>1938</v>
      </c>
      <c r="H398" t="s">
        <v>1649</v>
      </c>
      <c r="I398" t="s">
        <v>1639</v>
      </c>
      <c r="J398" t="s">
        <v>2037</v>
      </c>
    </row>
    <row r="399" spans="2:10" ht="13.2" x14ac:dyDescent="0.25">
      <c r="B399" t="s">
        <v>1074</v>
      </c>
      <c r="C399" t="s">
        <v>2009</v>
      </c>
      <c r="E399" t="s">
        <v>1938</v>
      </c>
      <c r="H399" t="s">
        <v>1649</v>
      </c>
      <c r="I399" t="s">
        <v>1639</v>
      </c>
      <c r="J399" t="s">
        <v>1639</v>
      </c>
    </row>
    <row r="400" spans="2:10" ht="13.2" x14ac:dyDescent="0.25">
      <c r="B400" t="s">
        <v>1090</v>
      </c>
      <c r="C400" t="s">
        <v>2009</v>
      </c>
      <c r="E400" t="s">
        <v>1937</v>
      </c>
      <c r="H400" t="s">
        <v>2011</v>
      </c>
      <c r="I400" t="s">
        <v>1639</v>
      </c>
      <c r="J400" t="s">
        <v>1739</v>
      </c>
    </row>
    <row r="401" spans="2:10" ht="13.2" x14ac:dyDescent="0.25">
      <c r="B401" t="s">
        <v>1106</v>
      </c>
      <c r="C401" t="s">
        <v>2009</v>
      </c>
      <c r="E401" t="s">
        <v>2038</v>
      </c>
      <c r="H401" t="s">
        <v>2011</v>
      </c>
      <c r="I401" t="s">
        <v>1639</v>
      </c>
      <c r="J401" t="s">
        <v>1958</v>
      </c>
    </row>
    <row r="402" spans="2:10" ht="13.2" x14ac:dyDescent="0.25">
      <c r="B402" t="s">
        <v>593</v>
      </c>
      <c r="C402" t="s">
        <v>314</v>
      </c>
      <c r="E402" t="s">
        <v>2039</v>
      </c>
      <c r="H402" t="s">
        <v>1638</v>
      </c>
      <c r="I402" t="s">
        <v>1639</v>
      </c>
      <c r="J402" t="s">
        <v>1639</v>
      </c>
    </row>
    <row r="403" spans="2:10" ht="13.2" x14ac:dyDescent="0.25">
      <c r="B403" t="s">
        <v>614</v>
      </c>
      <c r="C403" t="s">
        <v>314</v>
      </c>
      <c r="E403" t="s">
        <v>2040</v>
      </c>
      <c r="H403" t="s">
        <v>2041</v>
      </c>
      <c r="I403" t="s">
        <v>1639</v>
      </c>
      <c r="J403" t="s">
        <v>2042</v>
      </c>
    </row>
    <row r="404" spans="2:10" ht="13.2" x14ac:dyDescent="0.25">
      <c r="B404" t="s">
        <v>2043</v>
      </c>
      <c r="C404" t="s">
        <v>314</v>
      </c>
      <c r="E404" t="s">
        <v>2044</v>
      </c>
      <c r="H404" t="s">
        <v>1639</v>
      </c>
      <c r="I404" t="s">
        <v>1639</v>
      </c>
      <c r="J404" t="s">
        <v>1639</v>
      </c>
    </row>
    <row r="405" spans="2:10" s="575" customFormat="1" ht="13.2" x14ac:dyDescent="0.25">
      <c r="B405" s="575" t="s">
        <v>2045</v>
      </c>
      <c r="C405" s="575" t="s">
        <v>314</v>
      </c>
      <c r="E405" s="575" t="s">
        <v>2046</v>
      </c>
      <c r="H405" s="575" t="s">
        <v>2047</v>
      </c>
      <c r="I405" s="575" t="s">
        <v>2048</v>
      </c>
      <c r="J405" s="575" t="s">
        <v>1639</v>
      </c>
    </row>
    <row r="406" spans="2:10" ht="13.2" x14ac:dyDescent="0.25">
      <c r="B406" t="s">
        <v>635</v>
      </c>
      <c r="C406" t="s">
        <v>314</v>
      </c>
      <c r="E406" t="s">
        <v>2049</v>
      </c>
      <c r="H406" t="s">
        <v>2050</v>
      </c>
      <c r="I406" t="s">
        <v>1639</v>
      </c>
      <c r="J406" t="s">
        <v>2051</v>
      </c>
    </row>
    <row r="407" spans="2:10" ht="13.2" x14ac:dyDescent="0.25">
      <c r="B407" t="s">
        <v>2052</v>
      </c>
      <c r="C407" t="s">
        <v>314</v>
      </c>
      <c r="E407" t="s">
        <v>2053</v>
      </c>
      <c r="H407" t="s">
        <v>1639</v>
      </c>
      <c r="I407" t="s">
        <v>1639</v>
      </c>
      <c r="J407" t="s">
        <v>2054</v>
      </c>
    </row>
    <row r="408" spans="2:10" ht="13.2" x14ac:dyDescent="0.25">
      <c r="B408" t="s">
        <v>656</v>
      </c>
      <c r="C408" t="s">
        <v>314</v>
      </c>
      <c r="E408" t="s">
        <v>2055</v>
      </c>
      <c r="H408" t="s">
        <v>1639</v>
      </c>
      <c r="I408" t="s">
        <v>2056</v>
      </c>
      <c r="J408" t="s">
        <v>2057</v>
      </c>
    </row>
    <row r="409" spans="2:10" ht="13.2" x14ac:dyDescent="0.25">
      <c r="B409" t="s">
        <v>677</v>
      </c>
      <c r="C409" t="s">
        <v>314</v>
      </c>
      <c r="E409" t="s">
        <v>2058</v>
      </c>
      <c r="H409" t="s">
        <v>2050</v>
      </c>
      <c r="I409" t="s">
        <v>1639</v>
      </c>
      <c r="J409" t="s">
        <v>2059</v>
      </c>
    </row>
    <row r="410" spans="2:10" ht="13.2" x14ac:dyDescent="0.25">
      <c r="B410" t="s">
        <v>698</v>
      </c>
      <c r="C410" t="s">
        <v>314</v>
      </c>
      <c r="E410" t="s">
        <v>2058</v>
      </c>
      <c r="H410" t="s">
        <v>1780</v>
      </c>
      <c r="I410" t="s">
        <v>1639</v>
      </c>
      <c r="J410" t="s">
        <v>2060</v>
      </c>
    </row>
    <row r="411" spans="2:10" ht="13.2" x14ac:dyDescent="0.25">
      <c r="B411" t="s">
        <v>719</v>
      </c>
      <c r="C411" t="s">
        <v>314</v>
      </c>
      <c r="E411" t="s">
        <v>2058</v>
      </c>
      <c r="H411" t="s">
        <v>1780</v>
      </c>
      <c r="I411" t="s">
        <v>1639</v>
      </c>
      <c r="J411" t="s">
        <v>2060</v>
      </c>
    </row>
    <row r="412" spans="2:10" s="575" customFormat="1" ht="13.2" x14ac:dyDescent="0.25">
      <c r="B412" s="575" t="s">
        <v>2061</v>
      </c>
      <c r="C412" s="575" t="s">
        <v>314</v>
      </c>
      <c r="E412" s="575" t="s">
        <v>2062</v>
      </c>
      <c r="H412" s="575" t="s">
        <v>1639</v>
      </c>
      <c r="I412" s="575" t="s">
        <v>2063</v>
      </c>
      <c r="J412" s="575" t="s">
        <v>1639</v>
      </c>
    </row>
    <row r="413" spans="2:10" s="575" customFormat="1" ht="13.2" x14ac:dyDescent="0.25">
      <c r="B413" s="575" t="s">
        <v>2064</v>
      </c>
      <c r="C413" s="575" t="s">
        <v>314</v>
      </c>
      <c r="E413" s="575" t="s">
        <v>2065</v>
      </c>
      <c r="H413" s="575" t="s">
        <v>1639</v>
      </c>
      <c r="I413" s="575" t="s">
        <v>2056</v>
      </c>
      <c r="J413" s="575" t="s">
        <v>1639</v>
      </c>
    </row>
    <row r="414" spans="2:10" ht="13.2" x14ac:dyDescent="0.25">
      <c r="B414" t="s">
        <v>2066</v>
      </c>
      <c r="C414" t="s">
        <v>314</v>
      </c>
      <c r="E414" t="s">
        <v>2067</v>
      </c>
      <c r="H414" t="s">
        <v>1639</v>
      </c>
      <c r="I414" t="s">
        <v>1639</v>
      </c>
      <c r="J414" t="s">
        <v>1639</v>
      </c>
    </row>
    <row r="415" spans="2:10" ht="13.2" x14ac:dyDescent="0.25">
      <c r="B415" t="s">
        <v>2068</v>
      </c>
      <c r="C415" t="s">
        <v>314</v>
      </c>
      <c r="E415" t="s">
        <v>2069</v>
      </c>
      <c r="H415" t="s">
        <v>1639</v>
      </c>
      <c r="I415" t="s">
        <v>1639</v>
      </c>
      <c r="J415" t="s">
        <v>1639</v>
      </c>
    </row>
    <row r="416" spans="2:10" ht="13.2" x14ac:dyDescent="0.25">
      <c r="B416" t="s">
        <v>2070</v>
      </c>
      <c r="C416" t="s">
        <v>314</v>
      </c>
      <c r="E416" t="s">
        <v>2071</v>
      </c>
      <c r="H416" t="s">
        <v>1639</v>
      </c>
      <c r="I416" t="s">
        <v>1639</v>
      </c>
      <c r="J416" t="s">
        <v>1639</v>
      </c>
    </row>
    <row r="417" spans="2:10" ht="13.2" x14ac:dyDescent="0.25">
      <c r="B417" t="s">
        <v>2072</v>
      </c>
      <c r="C417" t="s">
        <v>314</v>
      </c>
      <c r="E417" t="s">
        <v>2073</v>
      </c>
      <c r="H417" t="s">
        <v>1639</v>
      </c>
      <c r="I417" t="s">
        <v>1639</v>
      </c>
      <c r="J417" t="s">
        <v>1639</v>
      </c>
    </row>
    <row r="418" spans="2:10" ht="13.2" x14ac:dyDescent="0.25">
      <c r="B418" t="s">
        <v>2074</v>
      </c>
      <c r="C418" t="s">
        <v>314</v>
      </c>
      <c r="E418" t="s">
        <v>2075</v>
      </c>
      <c r="H418" t="s">
        <v>1639</v>
      </c>
      <c r="I418" t="s">
        <v>1639</v>
      </c>
      <c r="J418" t="s">
        <v>1639</v>
      </c>
    </row>
    <row r="419" spans="2:10" ht="13.2" x14ac:dyDescent="0.25">
      <c r="B419" t="s">
        <v>2076</v>
      </c>
      <c r="C419" t="s">
        <v>314</v>
      </c>
      <c r="E419" t="s">
        <v>2077</v>
      </c>
      <c r="H419" t="s">
        <v>1639</v>
      </c>
      <c r="I419" t="s">
        <v>1639</v>
      </c>
      <c r="J419" t="s">
        <v>1639</v>
      </c>
    </row>
    <row r="420" spans="2:10" ht="13.2" x14ac:dyDescent="0.25">
      <c r="B420" t="s">
        <v>2078</v>
      </c>
      <c r="C420" t="s">
        <v>314</v>
      </c>
      <c r="E420" t="s">
        <v>2079</v>
      </c>
      <c r="H420" t="s">
        <v>1639</v>
      </c>
      <c r="I420" t="s">
        <v>1639</v>
      </c>
      <c r="J420" t="s">
        <v>1639</v>
      </c>
    </row>
    <row r="421" spans="2:10" ht="13.2" x14ac:dyDescent="0.25">
      <c r="B421" t="s">
        <v>2080</v>
      </c>
      <c r="C421" t="s">
        <v>314</v>
      </c>
      <c r="E421" t="s">
        <v>2081</v>
      </c>
      <c r="H421" t="s">
        <v>1639</v>
      </c>
      <c r="I421" t="s">
        <v>1639</v>
      </c>
      <c r="J421" t="s">
        <v>1639</v>
      </c>
    </row>
    <row r="422" spans="2:10" ht="13.2" x14ac:dyDescent="0.25">
      <c r="B422" t="s">
        <v>2082</v>
      </c>
      <c r="C422" t="s">
        <v>314</v>
      </c>
      <c r="E422" t="s">
        <v>2083</v>
      </c>
      <c r="H422" t="s">
        <v>1639</v>
      </c>
      <c r="I422" t="s">
        <v>1639</v>
      </c>
      <c r="J422" t="s">
        <v>1639</v>
      </c>
    </row>
    <row r="423" spans="2:10" ht="13.2" x14ac:dyDescent="0.25">
      <c r="B423" t="s">
        <v>2084</v>
      </c>
      <c r="C423" t="s">
        <v>314</v>
      </c>
      <c r="E423" t="s">
        <v>2085</v>
      </c>
      <c r="H423" t="s">
        <v>1639</v>
      </c>
      <c r="I423" t="s">
        <v>1639</v>
      </c>
      <c r="J423" t="s">
        <v>1639</v>
      </c>
    </row>
    <row r="424" spans="2:10" ht="13.2" x14ac:dyDescent="0.25">
      <c r="B424" t="s">
        <v>2086</v>
      </c>
      <c r="C424" t="s">
        <v>314</v>
      </c>
      <c r="E424" t="s">
        <v>2087</v>
      </c>
      <c r="H424" t="s">
        <v>1639</v>
      </c>
      <c r="I424" t="s">
        <v>1639</v>
      </c>
      <c r="J424" t="s">
        <v>1639</v>
      </c>
    </row>
    <row r="425" spans="2:10" ht="13.2" x14ac:dyDescent="0.25">
      <c r="B425" t="s">
        <v>2088</v>
      </c>
      <c r="C425" t="s">
        <v>314</v>
      </c>
      <c r="E425" t="s">
        <v>2089</v>
      </c>
      <c r="H425" t="s">
        <v>1639</v>
      </c>
      <c r="I425" t="s">
        <v>1639</v>
      </c>
      <c r="J425" t="s">
        <v>1639</v>
      </c>
    </row>
    <row r="426" spans="2:10" ht="13.2" x14ac:dyDescent="0.25">
      <c r="B426" t="s">
        <v>2090</v>
      </c>
      <c r="C426" t="s">
        <v>314</v>
      </c>
      <c r="E426" t="s">
        <v>2091</v>
      </c>
      <c r="H426" t="s">
        <v>1639</v>
      </c>
      <c r="I426" t="s">
        <v>1639</v>
      </c>
      <c r="J426" t="s">
        <v>1639</v>
      </c>
    </row>
    <row r="427" spans="2:10" ht="13.2" x14ac:dyDescent="0.25">
      <c r="B427" t="s">
        <v>740</v>
      </c>
      <c r="C427" t="s">
        <v>314</v>
      </c>
      <c r="E427" t="s">
        <v>2092</v>
      </c>
      <c r="H427" t="s">
        <v>2093</v>
      </c>
      <c r="I427" t="s">
        <v>1639</v>
      </c>
      <c r="J427" t="s">
        <v>2094</v>
      </c>
    </row>
    <row r="428" spans="2:10" ht="13.2" x14ac:dyDescent="0.25">
      <c r="B428" t="s">
        <v>761</v>
      </c>
      <c r="C428" t="s">
        <v>314</v>
      </c>
      <c r="E428" t="s">
        <v>2095</v>
      </c>
      <c r="H428" t="s">
        <v>1638</v>
      </c>
      <c r="I428" t="s">
        <v>1639</v>
      </c>
      <c r="J428" t="s">
        <v>2096</v>
      </c>
    </row>
    <row r="429" spans="2:10" ht="13.2" x14ac:dyDescent="0.25">
      <c r="B429" t="s">
        <v>901</v>
      </c>
      <c r="C429" t="s">
        <v>314</v>
      </c>
      <c r="E429" t="s">
        <v>2097</v>
      </c>
      <c r="H429" t="s">
        <v>2098</v>
      </c>
      <c r="I429" t="s">
        <v>1639</v>
      </c>
      <c r="J429" t="s">
        <v>2099</v>
      </c>
    </row>
    <row r="430" spans="2:10" ht="13.2" x14ac:dyDescent="0.25">
      <c r="B430" t="s">
        <v>921</v>
      </c>
      <c r="C430" t="s">
        <v>314</v>
      </c>
      <c r="E430" t="s">
        <v>2100</v>
      </c>
      <c r="H430" t="s">
        <v>2047</v>
      </c>
      <c r="I430" t="s">
        <v>1639</v>
      </c>
      <c r="J430" t="s">
        <v>2101</v>
      </c>
    </row>
    <row r="431" spans="2:10" ht="13.2" x14ac:dyDescent="0.25">
      <c r="B431" t="s">
        <v>981</v>
      </c>
      <c r="C431" t="s">
        <v>314</v>
      </c>
      <c r="E431" t="s">
        <v>2102</v>
      </c>
      <c r="H431" t="s">
        <v>1639</v>
      </c>
      <c r="I431" t="s">
        <v>2056</v>
      </c>
      <c r="J431" t="s">
        <v>2103</v>
      </c>
    </row>
    <row r="432" spans="2:10" ht="13.2" x14ac:dyDescent="0.25">
      <c r="B432" t="s">
        <v>2104</v>
      </c>
      <c r="C432" t="s">
        <v>314</v>
      </c>
      <c r="E432" t="s">
        <v>2105</v>
      </c>
      <c r="H432" t="s">
        <v>1639</v>
      </c>
      <c r="I432" t="s">
        <v>1639</v>
      </c>
      <c r="J432" t="s">
        <v>2054</v>
      </c>
    </row>
    <row r="433" spans="2:10" ht="13.2" x14ac:dyDescent="0.25">
      <c r="B433" t="s">
        <v>1000</v>
      </c>
      <c r="C433" t="s">
        <v>314</v>
      </c>
      <c r="E433" t="s">
        <v>2106</v>
      </c>
      <c r="H433" t="s">
        <v>2093</v>
      </c>
      <c r="I433" t="s">
        <v>1639</v>
      </c>
      <c r="J433" t="s">
        <v>2107</v>
      </c>
    </row>
    <row r="434" spans="2:10" ht="13.2" x14ac:dyDescent="0.25">
      <c r="B434" t="s">
        <v>1018</v>
      </c>
      <c r="C434" t="s">
        <v>314</v>
      </c>
      <c r="E434" t="s">
        <v>2108</v>
      </c>
      <c r="H434" t="s">
        <v>2050</v>
      </c>
      <c r="I434" t="s">
        <v>1639</v>
      </c>
      <c r="J434" t="s">
        <v>2109</v>
      </c>
    </row>
    <row r="435" spans="2:10" ht="13.2" x14ac:dyDescent="0.25">
      <c r="B435" t="s">
        <v>1036</v>
      </c>
      <c r="C435" t="s">
        <v>314</v>
      </c>
      <c r="E435" t="s">
        <v>2110</v>
      </c>
      <c r="H435" t="s">
        <v>1780</v>
      </c>
      <c r="I435" t="s">
        <v>1639</v>
      </c>
      <c r="J435" t="s">
        <v>2111</v>
      </c>
    </row>
    <row r="436" spans="2:10" ht="13.2" x14ac:dyDescent="0.25">
      <c r="B436" t="s">
        <v>1053</v>
      </c>
      <c r="C436" t="s">
        <v>314</v>
      </c>
      <c r="E436" t="s">
        <v>2112</v>
      </c>
      <c r="H436" t="s">
        <v>2050</v>
      </c>
      <c r="I436" t="s">
        <v>1639</v>
      </c>
      <c r="J436" t="s">
        <v>2113</v>
      </c>
    </row>
    <row r="437" spans="2:10" ht="13.2" x14ac:dyDescent="0.25">
      <c r="B437" t="s">
        <v>1069</v>
      </c>
      <c r="C437" t="s">
        <v>314</v>
      </c>
      <c r="E437" t="s">
        <v>2114</v>
      </c>
      <c r="H437" t="s">
        <v>2093</v>
      </c>
      <c r="I437" t="s">
        <v>1639</v>
      </c>
      <c r="J437" t="s">
        <v>2107</v>
      </c>
    </row>
    <row r="438" spans="2:10" ht="13.2" x14ac:dyDescent="0.25">
      <c r="B438" t="s">
        <v>1085</v>
      </c>
      <c r="C438" t="s">
        <v>314</v>
      </c>
      <c r="E438" t="s">
        <v>2115</v>
      </c>
      <c r="H438" t="s">
        <v>2050</v>
      </c>
      <c r="I438" t="s">
        <v>1639</v>
      </c>
      <c r="J438" t="s">
        <v>2109</v>
      </c>
    </row>
    <row r="439" spans="2:10" ht="13.2" x14ac:dyDescent="0.25">
      <c r="B439" t="s">
        <v>1101</v>
      </c>
      <c r="C439" t="s">
        <v>314</v>
      </c>
      <c r="E439" t="s">
        <v>2116</v>
      </c>
      <c r="H439" t="s">
        <v>2093</v>
      </c>
      <c r="I439" t="s">
        <v>1639</v>
      </c>
      <c r="J439" t="s">
        <v>2117</v>
      </c>
    </row>
    <row r="440" spans="2:10" ht="13.2" x14ac:dyDescent="0.25">
      <c r="B440" t="s">
        <v>602</v>
      </c>
      <c r="C440" t="s">
        <v>325</v>
      </c>
      <c r="E440" t="s">
        <v>1637</v>
      </c>
      <c r="H440" t="s">
        <v>1638</v>
      </c>
      <c r="I440" t="s">
        <v>1639</v>
      </c>
      <c r="J440" t="s">
        <v>1765</v>
      </c>
    </row>
    <row r="441" spans="2:10" ht="13.2" x14ac:dyDescent="0.25">
      <c r="B441" t="s">
        <v>623</v>
      </c>
      <c r="C441" t="s">
        <v>325</v>
      </c>
      <c r="E441" t="s">
        <v>2118</v>
      </c>
      <c r="H441" t="s">
        <v>1855</v>
      </c>
      <c r="I441" t="s">
        <v>1639</v>
      </c>
      <c r="J441" t="s">
        <v>2119</v>
      </c>
    </row>
    <row r="442" spans="2:10" ht="13.2" x14ac:dyDescent="0.25">
      <c r="B442" t="s">
        <v>644</v>
      </c>
      <c r="C442" t="s">
        <v>325</v>
      </c>
      <c r="E442" t="s">
        <v>2120</v>
      </c>
      <c r="H442" t="s">
        <v>1855</v>
      </c>
      <c r="I442" t="s">
        <v>1639</v>
      </c>
      <c r="J442" t="s">
        <v>2121</v>
      </c>
    </row>
    <row r="443" spans="2:10" ht="13.2" x14ac:dyDescent="0.25">
      <c r="B443" t="s">
        <v>665</v>
      </c>
      <c r="C443" t="s">
        <v>325</v>
      </c>
      <c r="E443" t="s">
        <v>2122</v>
      </c>
      <c r="H443" t="s">
        <v>1639</v>
      </c>
      <c r="I443" t="s">
        <v>1768</v>
      </c>
      <c r="J443" t="s">
        <v>2123</v>
      </c>
    </row>
    <row r="444" spans="2:10" ht="13.2" x14ac:dyDescent="0.25">
      <c r="B444" t="s">
        <v>686</v>
      </c>
      <c r="C444" t="s">
        <v>325</v>
      </c>
      <c r="E444" t="s">
        <v>1952</v>
      </c>
      <c r="H444" t="s">
        <v>1638</v>
      </c>
      <c r="I444" t="s">
        <v>1639</v>
      </c>
      <c r="J444" t="s">
        <v>1765</v>
      </c>
    </row>
    <row r="445" spans="2:10" ht="13.2" x14ac:dyDescent="0.25">
      <c r="B445" t="s">
        <v>2124</v>
      </c>
      <c r="C445" t="s">
        <v>325</v>
      </c>
      <c r="E445" t="s">
        <v>1899</v>
      </c>
      <c r="H445" t="s">
        <v>1639</v>
      </c>
      <c r="I445" t="s">
        <v>1639</v>
      </c>
      <c r="J445" t="s">
        <v>1660</v>
      </c>
    </row>
    <row r="446" spans="2:10" ht="13.2" x14ac:dyDescent="0.25">
      <c r="B446" t="s">
        <v>2125</v>
      </c>
      <c r="C446" t="s">
        <v>325</v>
      </c>
      <c r="E446" t="s">
        <v>2126</v>
      </c>
      <c r="H446" t="s">
        <v>1639</v>
      </c>
      <c r="I446" t="s">
        <v>1639</v>
      </c>
      <c r="J446" t="s">
        <v>1663</v>
      </c>
    </row>
    <row r="447" spans="2:10" ht="13.2" x14ac:dyDescent="0.25">
      <c r="B447" t="s">
        <v>707</v>
      </c>
      <c r="C447" t="s">
        <v>325</v>
      </c>
      <c r="E447" t="s">
        <v>2127</v>
      </c>
      <c r="H447" t="s">
        <v>1780</v>
      </c>
      <c r="I447" t="s">
        <v>1639</v>
      </c>
      <c r="J447" t="s">
        <v>1639</v>
      </c>
    </row>
    <row r="448" spans="2:10" ht="13.2" x14ac:dyDescent="0.25">
      <c r="B448" t="s">
        <v>728</v>
      </c>
      <c r="C448" t="s">
        <v>325</v>
      </c>
      <c r="E448" t="s">
        <v>2128</v>
      </c>
      <c r="H448" t="s">
        <v>1780</v>
      </c>
      <c r="I448" t="s">
        <v>1639</v>
      </c>
      <c r="J448" t="s">
        <v>1639</v>
      </c>
    </row>
    <row r="449" spans="2:10" ht="13.2" x14ac:dyDescent="0.25">
      <c r="B449" t="s">
        <v>749</v>
      </c>
      <c r="C449" t="s">
        <v>325</v>
      </c>
      <c r="E449" t="s">
        <v>2129</v>
      </c>
      <c r="H449" t="s">
        <v>1855</v>
      </c>
      <c r="I449" t="s">
        <v>1639</v>
      </c>
      <c r="J449" t="s">
        <v>2130</v>
      </c>
    </row>
    <row r="450" spans="2:10" ht="13.2" x14ac:dyDescent="0.25">
      <c r="B450" t="s">
        <v>770</v>
      </c>
      <c r="C450" t="s">
        <v>325</v>
      </c>
      <c r="E450" t="s">
        <v>2131</v>
      </c>
      <c r="H450" t="s">
        <v>1855</v>
      </c>
      <c r="I450" t="s">
        <v>1639</v>
      </c>
      <c r="J450" t="s">
        <v>2132</v>
      </c>
    </row>
    <row r="451" spans="2:10" ht="13.2" x14ac:dyDescent="0.25">
      <c r="B451" t="s">
        <v>790</v>
      </c>
      <c r="C451" t="s">
        <v>325</v>
      </c>
      <c r="E451" t="s">
        <v>1866</v>
      </c>
      <c r="H451" t="s">
        <v>1855</v>
      </c>
      <c r="I451" t="s">
        <v>1639</v>
      </c>
      <c r="J451" t="s">
        <v>2133</v>
      </c>
    </row>
    <row r="452" spans="2:10" ht="13.2" x14ac:dyDescent="0.25">
      <c r="B452" t="s">
        <v>810</v>
      </c>
      <c r="C452" t="s">
        <v>325</v>
      </c>
      <c r="E452" t="s">
        <v>2134</v>
      </c>
      <c r="H452" t="s">
        <v>1855</v>
      </c>
      <c r="I452" t="s">
        <v>1639</v>
      </c>
      <c r="J452" t="s">
        <v>2132</v>
      </c>
    </row>
    <row r="453" spans="2:10" ht="13.2" x14ac:dyDescent="0.25">
      <c r="B453" t="s">
        <v>2135</v>
      </c>
      <c r="C453" t="s">
        <v>325</v>
      </c>
      <c r="E453" t="s">
        <v>2136</v>
      </c>
      <c r="H453" t="s">
        <v>1639</v>
      </c>
      <c r="I453" t="s">
        <v>1639</v>
      </c>
      <c r="J453" t="s">
        <v>1639</v>
      </c>
    </row>
    <row r="454" spans="2:10" ht="13.2" x14ac:dyDescent="0.25">
      <c r="B454" t="s">
        <v>830</v>
      </c>
      <c r="C454" t="s">
        <v>325</v>
      </c>
      <c r="E454" t="s">
        <v>1973</v>
      </c>
      <c r="H454" t="s">
        <v>1855</v>
      </c>
      <c r="I454" t="s">
        <v>1639</v>
      </c>
      <c r="J454" t="s">
        <v>2133</v>
      </c>
    </row>
    <row r="455" spans="2:10" ht="13.2" x14ac:dyDescent="0.25">
      <c r="B455" t="s">
        <v>2137</v>
      </c>
      <c r="C455" t="s">
        <v>325</v>
      </c>
      <c r="E455" t="s">
        <v>2138</v>
      </c>
      <c r="H455" t="s">
        <v>1639</v>
      </c>
      <c r="I455" t="s">
        <v>1639</v>
      </c>
      <c r="J455" t="s">
        <v>299</v>
      </c>
    </row>
    <row r="456" spans="2:10" ht="13.2" x14ac:dyDescent="0.25">
      <c r="B456" t="s">
        <v>850</v>
      </c>
      <c r="C456" t="s">
        <v>325</v>
      </c>
      <c r="E456" t="s">
        <v>2139</v>
      </c>
      <c r="H456" t="s">
        <v>1855</v>
      </c>
      <c r="I456" t="s">
        <v>1639</v>
      </c>
      <c r="J456" t="s">
        <v>2140</v>
      </c>
    </row>
    <row r="457" spans="2:10" ht="13.2" x14ac:dyDescent="0.25">
      <c r="B457" t="s">
        <v>870</v>
      </c>
      <c r="C457" t="s">
        <v>325</v>
      </c>
      <c r="E457" t="s">
        <v>2141</v>
      </c>
      <c r="H457" t="s">
        <v>1855</v>
      </c>
      <c r="I457" t="s">
        <v>1639</v>
      </c>
      <c r="J457" t="s">
        <v>2142</v>
      </c>
    </row>
    <row r="458" spans="2:10" ht="13.2" x14ac:dyDescent="0.25">
      <c r="B458" t="s">
        <v>890</v>
      </c>
      <c r="C458" t="s">
        <v>325</v>
      </c>
      <c r="E458" t="s">
        <v>2143</v>
      </c>
      <c r="H458" t="s">
        <v>1780</v>
      </c>
      <c r="I458" t="s">
        <v>1639</v>
      </c>
      <c r="J458" t="s">
        <v>1639</v>
      </c>
    </row>
    <row r="459" spans="2:10" ht="13.2" x14ac:dyDescent="0.25">
      <c r="B459" t="s">
        <v>2144</v>
      </c>
      <c r="C459" t="s">
        <v>325</v>
      </c>
      <c r="E459" t="s">
        <v>2145</v>
      </c>
      <c r="H459" t="s">
        <v>1639</v>
      </c>
      <c r="I459" t="s">
        <v>1639</v>
      </c>
      <c r="J459" t="s">
        <v>2146</v>
      </c>
    </row>
    <row r="460" spans="2:10" ht="13.2" x14ac:dyDescent="0.25">
      <c r="B460" t="s">
        <v>990</v>
      </c>
      <c r="C460" t="s">
        <v>325</v>
      </c>
      <c r="E460" t="s">
        <v>2147</v>
      </c>
      <c r="H460" t="s">
        <v>1855</v>
      </c>
      <c r="I460" t="s">
        <v>1639</v>
      </c>
      <c r="J460" t="s">
        <v>2148</v>
      </c>
    </row>
    <row r="461" spans="2:10" ht="13.2" x14ac:dyDescent="0.25">
      <c r="B461" t="s">
        <v>2149</v>
      </c>
      <c r="C461" t="s">
        <v>325</v>
      </c>
      <c r="E461" t="s">
        <v>2150</v>
      </c>
      <c r="H461" t="s">
        <v>1639</v>
      </c>
      <c r="I461" t="s">
        <v>1639</v>
      </c>
      <c r="J461" t="s">
        <v>2151</v>
      </c>
    </row>
    <row r="462" spans="2:10" ht="13.2" x14ac:dyDescent="0.25">
      <c r="B462" t="s">
        <v>2152</v>
      </c>
      <c r="C462" t="s">
        <v>325</v>
      </c>
      <c r="E462" t="s">
        <v>2153</v>
      </c>
      <c r="H462" t="s">
        <v>1639</v>
      </c>
      <c r="I462" t="s">
        <v>1639</v>
      </c>
      <c r="J462" t="s">
        <v>2154</v>
      </c>
    </row>
    <row r="463" spans="2:10" ht="13.2" x14ac:dyDescent="0.25">
      <c r="B463" t="s">
        <v>2155</v>
      </c>
      <c r="C463" t="s">
        <v>325</v>
      </c>
      <c r="E463" t="s">
        <v>2156</v>
      </c>
      <c r="H463" t="s">
        <v>1639</v>
      </c>
      <c r="I463" t="s">
        <v>1639</v>
      </c>
      <c r="J463" t="s">
        <v>2151</v>
      </c>
    </row>
    <row r="464" spans="2:10" ht="13.2" x14ac:dyDescent="0.25">
      <c r="B464" t="s">
        <v>2157</v>
      </c>
      <c r="C464" t="s">
        <v>325</v>
      </c>
      <c r="E464" t="s">
        <v>2158</v>
      </c>
      <c r="H464" t="s">
        <v>1639</v>
      </c>
      <c r="I464" t="s">
        <v>1639</v>
      </c>
      <c r="J464" t="s">
        <v>2154</v>
      </c>
    </row>
    <row r="465" spans="2:10" ht="13.2" x14ac:dyDescent="0.25">
      <c r="B465" t="s">
        <v>2159</v>
      </c>
      <c r="C465" t="s">
        <v>325</v>
      </c>
      <c r="E465" t="s">
        <v>2160</v>
      </c>
      <c r="H465" t="s">
        <v>1639</v>
      </c>
      <c r="I465" t="s">
        <v>1639</v>
      </c>
      <c r="J465" t="s">
        <v>1923</v>
      </c>
    </row>
    <row r="466" spans="2:10" ht="13.2" x14ac:dyDescent="0.25">
      <c r="B466" t="s">
        <v>2161</v>
      </c>
      <c r="C466" t="s">
        <v>325</v>
      </c>
      <c r="E466" t="s">
        <v>2162</v>
      </c>
      <c r="H466" t="s">
        <v>1639</v>
      </c>
      <c r="I466" t="s">
        <v>1639</v>
      </c>
      <c r="J466" t="s">
        <v>520</v>
      </c>
    </row>
    <row r="467" spans="2:10" ht="13.2" x14ac:dyDescent="0.25">
      <c r="B467" t="s">
        <v>2163</v>
      </c>
      <c r="C467" t="s">
        <v>325</v>
      </c>
      <c r="E467" t="s">
        <v>2164</v>
      </c>
      <c r="H467" t="s">
        <v>1639</v>
      </c>
      <c r="I467" t="s">
        <v>1639</v>
      </c>
      <c r="J467" t="s">
        <v>2165</v>
      </c>
    </row>
    <row r="468" spans="2:10" ht="13.2" x14ac:dyDescent="0.25">
      <c r="B468" t="s">
        <v>595</v>
      </c>
      <c r="C468" t="s">
        <v>317</v>
      </c>
      <c r="E468" t="s">
        <v>1641</v>
      </c>
      <c r="H468" t="s">
        <v>1644</v>
      </c>
      <c r="I468" t="s">
        <v>1639</v>
      </c>
      <c r="J468" t="s">
        <v>1643</v>
      </c>
    </row>
    <row r="469" spans="2:10" ht="13.2" x14ac:dyDescent="0.25">
      <c r="B469" t="s">
        <v>616</v>
      </c>
      <c r="C469" t="s">
        <v>317</v>
      </c>
      <c r="E469" t="s">
        <v>1952</v>
      </c>
      <c r="H469" t="s">
        <v>1638</v>
      </c>
      <c r="I469" t="s">
        <v>1639</v>
      </c>
      <c r="J469" t="s">
        <v>2166</v>
      </c>
    </row>
    <row r="470" spans="2:10" ht="13.2" x14ac:dyDescent="0.25">
      <c r="B470" t="s">
        <v>637</v>
      </c>
      <c r="C470" t="s">
        <v>317</v>
      </c>
      <c r="E470" t="s">
        <v>2167</v>
      </c>
      <c r="H470" t="s">
        <v>1639</v>
      </c>
      <c r="I470" t="s">
        <v>1652</v>
      </c>
      <c r="J470" t="s">
        <v>2168</v>
      </c>
    </row>
    <row r="471" spans="2:10" ht="13.2" x14ac:dyDescent="0.25">
      <c r="B471" t="s">
        <v>2169</v>
      </c>
      <c r="C471" t="s">
        <v>317</v>
      </c>
      <c r="E471" t="s">
        <v>2170</v>
      </c>
      <c r="H471" t="s">
        <v>1639</v>
      </c>
      <c r="I471" t="s">
        <v>1639</v>
      </c>
      <c r="J471" t="s">
        <v>2171</v>
      </c>
    </row>
    <row r="472" spans="2:10" ht="13.2" x14ac:dyDescent="0.25">
      <c r="B472" t="s">
        <v>2172</v>
      </c>
      <c r="C472" t="s">
        <v>317</v>
      </c>
      <c r="E472" t="s">
        <v>1898</v>
      </c>
      <c r="H472" t="s">
        <v>1639</v>
      </c>
      <c r="I472" t="s">
        <v>1639</v>
      </c>
      <c r="J472" t="s">
        <v>2173</v>
      </c>
    </row>
    <row r="473" spans="2:10" ht="13.2" x14ac:dyDescent="0.25">
      <c r="B473" t="s">
        <v>2174</v>
      </c>
      <c r="C473" t="s">
        <v>317</v>
      </c>
      <c r="E473" t="s">
        <v>1901</v>
      </c>
      <c r="H473" t="s">
        <v>1639</v>
      </c>
      <c r="I473" t="s">
        <v>1639</v>
      </c>
      <c r="J473" t="s">
        <v>2173</v>
      </c>
    </row>
    <row r="474" spans="2:10" ht="13.2" x14ac:dyDescent="0.25">
      <c r="B474" t="s">
        <v>2175</v>
      </c>
      <c r="C474" t="s">
        <v>317</v>
      </c>
      <c r="E474" t="s">
        <v>2176</v>
      </c>
      <c r="H474" t="s">
        <v>1639</v>
      </c>
      <c r="I474" t="s">
        <v>1639</v>
      </c>
      <c r="J474" t="s">
        <v>2177</v>
      </c>
    </row>
    <row r="475" spans="2:10" ht="13.2" x14ac:dyDescent="0.25">
      <c r="B475" t="s">
        <v>658</v>
      </c>
      <c r="C475" t="s">
        <v>317</v>
      </c>
      <c r="E475" t="s">
        <v>2178</v>
      </c>
      <c r="H475" t="s">
        <v>2179</v>
      </c>
      <c r="I475" t="s">
        <v>2180</v>
      </c>
      <c r="J475" t="s">
        <v>1958</v>
      </c>
    </row>
    <row r="476" spans="2:10" ht="13.2" x14ac:dyDescent="0.25">
      <c r="B476" t="s">
        <v>679</v>
      </c>
      <c r="C476" t="s">
        <v>317</v>
      </c>
      <c r="E476" t="s">
        <v>2181</v>
      </c>
      <c r="H476" t="s">
        <v>1639</v>
      </c>
      <c r="I476" t="s">
        <v>1722</v>
      </c>
      <c r="J476" t="s">
        <v>2182</v>
      </c>
    </row>
    <row r="477" spans="2:10" ht="13.2" x14ac:dyDescent="0.25">
      <c r="B477" t="s">
        <v>2183</v>
      </c>
      <c r="C477" t="s">
        <v>317</v>
      </c>
      <c r="E477" t="s">
        <v>2184</v>
      </c>
      <c r="H477" t="s">
        <v>1639</v>
      </c>
      <c r="I477" t="s">
        <v>1639</v>
      </c>
      <c r="J477" t="s">
        <v>520</v>
      </c>
    </row>
    <row r="478" spans="2:10" ht="13.2" x14ac:dyDescent="0.25">
      <c r="B478" t="s">
        <v>2185</v>
      </c>
      <c r="C478" t="s">
        <v>317</v>
      </c>
      <c r="E478" t="s">
        <v>2184</v>
      </c>
      <c r="H478" t="s">
        <v>1639</v>
      </c>
      <c r="I478" t="s">
        <v>1639</v>
      </c>
      <c r="J478" t="s">
        <v>520</v>
      </c>
    </row>
    <row r="479" spans="2:10" ht="13.2" x14ac:dyDescent="0.25">
      <c r="B479" t="s">
        <v>2186</v>
      </c>
      <c r="C479" t="s">
        <v>317</v>
      </c>
      <c r="E479" t="s">
        <v>2184</v>
      </c>
      <c r="H479" t="s">
        <v>1639</v>
      </c>
      <c r="I479" t="s">
        <v>1639</v>
      </c>
      <c r="J479" t="s">
        <v>520</v>
      </c>
    </row>
    <row r="480" spans="2:10" ht="13.2" x14ac:dyDescent="0.25">
      <c r="B480" t="s">
        <v>2187</v>
      </c>
      <c r="C480" t="s">
        <v>317</v>
      </c>
      <c r="E480" t="s">
        <v>2188</v>
      </c>
      <c r="H480" t="s">
        <v>1639</v>
      </c>
      <c r="I480" t="s">
        <v>1639</v>
      </c>
      <c r="J480" t="s">
        <v>1918</v>
      </c>
    </row>
    <row r="481" spans="2:10" ht="13.2" x14ac:dyDescent="0.25">
      <c r="B481" t="s">
        <v>2189</v>
      </c>
      <c r="C481" t="s">
        <v>317</v>
      </c>
      <c r="E481" t="s">
        <v>2190</v>
      </c>
      <c r="H481" t="s">
        <v>1639</v>
      </c>
      <c r="I481" t="s">
        <v>1639</v>
      </c>
      <c r="J481" t="s">
        <v>2191</v>
      </c>
    </row>
    <row r="482" spans="2:10" ht="13.2" x14ac:dyDescent="0.25">
      <c r="B482" t="s">
        <v>2192</v>
      </c>
      <c r="C482" t="s">
        <v>317</v>
      </c>
      <c r="E482" t="s">
        <v>2193</v>
      </c>
      <c r="H482" t="s">
        <v>1639</v>
      </c>
      <c r="I482" t="s">
        <v>1639</v>
      </c>
      <c r="J482" t="s">
        <v>2194</v>
      </c>
    </row>
    <row r="483" spans="2:10" ht="13.2" x14ac:dyDescent="0.25">
      <c r="B483" t="s">
        <v>2195</v>
      </c>
      <c r="C483" t="s">
        <v>317</v>
      </c>
      <c r="E483" t="s">
        <v>2196</v>
      </c>
      <c r="H483" t="s">
        <v>1639</v>
      </c>
      <c r="I483" t="s">
        <v>1639</v>
      </c>
      <c r="J483" t="s">
        <v>2197</v>
      </c>
    </row>
    <row r="484" spans="2:10" ht="13.2" x14ac:dyDescent="0.25">
      <c r="B484" t="s">
        <v>2198</v>
      </c>
      <c r="C484" t="s">
        <v>317</v>
      </c>
      <c r="E484" t="s">
        <v>2199</v>
      </c>
      <c r="H484" t="s">
        <v>1639</v>
      </c>
      <c r="I484" t="s">
        <v>1639</v>
      </c>
      <c r="J484" t="s">
        <v>2200</v>
      </c>
    </row>
    <row r="485" spans="2:10" ht="13.2" x14ac:dyDescent="0.25">
      <c r="B485" t="s">
        <v>700</v>
      </c>
      <c r="C485" t="s">
        <v>317</v>
      </c>
      <c r="E485" t="s">
        <v>2201</v>
      </c>
      <c r="H485" t="s">
        <v>1780</v>
      </c>
      <c r="I485" t="s">
        <v>1639</v>
      </c>
      <c r="J485" t="s">
        <v>2202</v>
      </c>
    </row>
    <row r="486" spans="2:10" ht="13.2" x14ac:dyDescent="0.25">
      <c r="B486" t="s">
        <v>721</v>
      </c>
      <c r="C486" t="s">
        <v>317</v>
      </c>
      <c r="E486" t="s">
        <v>2203</v>
      </c>
      <c r="H486" t="s">
        <v>2204</v>
      </c>
      <c r="I486" t="s">
        <v>1639</v>
      </c>
      <c r="J486" t="s">
        <v>1958</v>
      </c>
    </row>
    <row r="487" spans="2:10" ht="13.2" x14ac:dyDescent="0.25">
      <c r="B487" t="s">
        <v>763</v>
      </c>
      <c r="C487" t="s">
        <v>317</v>
      </c>
      <c r="E487" t="s">
        <v>2205</v>
      </c>
      <c r="H487" t="s">
        <v>2206</v>
      </c>
      <c r="I487" t="s">
        <v>2180</v>
      </c>
      <c r="J487" t="s">
        <v>1958</v>
      </c>
    </row>
    <row r="488" spans="2:10" ht="13.2" x14ac:dyDescent="0.25">
      <c r="B488" t="s">
        <v>783</v>
      </c>
      <c r="C488" t="s">
        <v>317</v>
      </c>
      <c r="E488" t="s">
        <v>2207</v>
      </c>
      <c r="H488" t="s">
        <v>1780</v>
      </c>
      <c r="I488" t="s">
        <v>2180</v>
      </c>
      <c r="J488" t="s">
        <v>2208</v>
      </c>
    </row>
    <row r="489" spans="2:10" ht="13.2" x14ac:dyDescent="0.25">
      <c r="B489" t="s">
        <v>803</v>
      </c>
      <c r="C489" t="s">
        <v>317</v>
      </c>
      <c r="E489" t="s">
        <v>2209</v>
      </c>
      <c r="H489" t="s">
        <v>1639</v>
      </c>
      <c r="I489" t="s">
        <v>2180</v>
      </c>
      <c r="J489" t="s">
        <v>2173</v>
      </c>
    </row>
    <row r="490" spans="2:10" ht="13.2" x14ac:dyDescent="0.25">
      <c r="B490" t="s">
        <v>823</v>
      </c>
      <c r="C490" t="s">
        <v>317</v>
      </c>
      <c r="E490" t="s">
        <v>2210</v>
      </c>
      <c r="H490" t="s">
        <v>1639</v>
      </c>
      <c r="I490" t="s">
        <v>1704</v>
      </c>
      <c r="J490" t="s">
        <v>2211</v>
      </c>
    </row>
    <row r="491" spans="2:10" ht="13.2" x14ac:dyDescent="0.25">
      <c r="B491" t="s">
        <v>843</v>
      </c>
      <c r="C491" t="s">
        <v>317</v>
      </c>
      <c r="E491" t="s">
        <v>2212</v>
      </c>
      <c r="H491" t="s">
        <v>1639</v>
      </c>
      <c r="I491" t="s">
        <v>1652</v>
      </c>
      <c r="J491" t="s">
        <v>2173</v>
      </c>
    </row>
    <row r="492" spans="2:10" ht="13.2" x14ac:dyDescent="0.25">
      <c r="B492" t="s">
        <v>863</v>
      </c>
      <c r="C492" t="s">
        <v>317</v>
      </c>
      <c r="E492" t="s">
        <v>1990</v>
      </c>
      <c r="H492" t="s">
        <v>1991</v>
      </c>
      <c r="I492" t="s">
        <v>1639</v>
      </c>
      <c r="J492" t="s">
        <v>1987</v>
      </c>
    </row>
    <row r="493" spans="2:10" ht="13.2" x14ac:dyDescent="0.25">
      <c r="B493" t="s">
        <v>883</v>
      </c>
      <c r="C493" t="s">
        <v>317</v>
      </c>
      <c r="E493" t="s">
        <v>1986</v>
      </c>
      <c r="H493" t="s">
        <v>1644</v>
      </c>
      <c r="I493" t="s">
        <v>1639</v>
      </c>
      <c r="J493" t="s">
        <v>1987</v>
      </c>
    </row>
    <row r="494" spans="2:10" ht="13.2" x14ac:dyDescent="0.25">
      <c r="B494" t="s">
        <v>903</v>
      </c>
      <c r="C494" t="s">
        <v>317</v>
      </c>
      <c r="E494" t="s">
        <v>1934</v>
      </c>
      <c r="H494" t="s">
        <v>1642</v>
      </c>
      <c r="I494" t="s">
        <v>1639</v>
      </c>
      <c r="J494" t="s">
        <v>2213</v>
      </c>
    </row>
    <row r="495" spans="2:10" ht="13.2" x14ac:dyDescent="0.25">
      <c r="B495" t="s">
        <v>923</v>
      </c>
      <c r="C495" t="s">
        <v>317</v>
      </c>
      <c r="E495" t="s">
        <v>1934</v>
      </c>
      <c r="H495" t="s">
        <v>1644</v>
      </c>
      <c r="I495" t="s">
        <v>1639</v>
      </c>
      <c r="J495" t="s">
        <v>1989</v>
      </c>
    </row>
    <row r="496" spans="2:10" ht="13.2" x14ac:dyDescent="0.25">
      <c r="B496" t="s">
        <v>1055</v>
      </c>
      <c r="C496" t="s">
        <v>317</v>
      </c>
      <c r="E496" t="s">
        <v>2214</v>
      </c>
      <c r="H496" t="s">
        <v>2004</v>
      </c>
      <c r="I496" t="s">
        <v>1639</v>
      </c>
      <c r="J496" t="s">
        <v>2215</v>
      </c>
    </row>
    <row r="497" spans="2:10" ht="13.2" x14ac:dyDescent="0.25">
      <c r="B497" t="s">
        <v>597</v>
      </c>
      <c r="C497" t="s">
        <v>320</v>
      </c>
      <c r="E497" t="s">
        <v>2216</v>
      </c>
      <c r="H497" t="s">
        <v>1780</v>
      </c>
      <c r="I497" t="s">
        <v>1639</v>
      </c>
      <c r="J497" t="s">
        <v>2217</v>
      </c>
    </row>
    <row r="498" spans="2:10" ht="13.2" x14ac:dyDescent="0.25">
      <c r="B498" t="s">
        <v>618</v>
      </c>
      <c r="C498" t="s">
        <v>320</v>
      </c>
      <c r="E498" t="s">
        <v>2218</v>
      </c>
      <c r="H498" t="s">
        <v>1639</v>
      </c>
      <c r="I498" t="s">
        <v>2219</v>
      </c>
      <c r="J498" t="s">
        <v>2220</v>
      </c>
    </row>
    <row r="499" spans="2:10" ht="13.2" x14ac:dyDescent="0.25">
      <c r="B499" t="s">
        <v>639</v>
      </c>
      <c r="C499" t="s">
        <v>320</v>
      </c>
      <c r="E499" t="s">
        <v>2221</v>
      </c>
      <c r="H499" t="s">
        <v>1639</v>
      </c>
      <c r="I499" t="s">
        <v>1768</v>
      </c>
      <c r="J499" t="s">
        <v>2222</v>
      </c>
    </row>
    <row r="500" spans="2:10" ht="13.2" x14ac:dyDescent="0.25">
      <c r="B500" t="s">
        <v>660</v>
      </c>
      <c r="C500" t="s">
        <v>320</v>
      </c>
      <c r="E500" t="s">
        <v>2223</v>
      </c>
      <c r="H500" t="s">
        <v>2224</v>
      </c>
      <c r="I500" t="s">
        <v>1639</v>
      </c>
      <c r="J500" t="s">
        <v>2225</v>
      </c>
    </row>
    <row r="501" spans="2:10" ht="13.2" x14ac:dyDescent="0.25">
      <c r="B501" t="s">
        <v>681</v>
      </c>
      <c r="C501" t="s">
        <v>320</v>
      </c>
      <c r="E501" t="s">
        <v>2226</v>
      </c>
      <c r="H501" t="s">
        <v>1780</v>
      </c>
      <c r="I501" t="s">
        <v>1639</v>
      </c>
      <c r="J501" t="s">
        <v>2227</v>
      </c>
    </row>
    <row r="502" spans="2:10" ht="13.2" x14ac:dyDescent="0.25">
      <c r="B502" t="s">
        <v>2228</v>
      </c>
      <c r="C502" t="s">
        <v>320</v>
      </c>
      <c r="E502" t="s">
        <v>1656</v>
      </c>
      <c r="H502" t="s">
        <v>1639</v>
      </c>
      <c r="I502" t="s">
        <v>1639</v>
      </c>
      <c r="J502" t="s">
        <v>2229</v>
      </c>
    </row>
    <row r="503" spans="2:10" ht="13.2" x14ac:dyDescent="0.25">
      <c r="B503" t="s">
        <v>2230</v>
      </c>
      <c r="C503" t="s">
        <v>320</v>
      </c>
      <c r="E503" t="s">
        <v>1902</v>
      </c>
      <c r="H503" t="s">
        <v>1639</v>
      </c>
      <c r="I503" t="s">
        <v>1639</v>
      </c>
      <c r="J503" t="s">
        <v>2229</v>
      </c>
    </row>
    <row r="504" spans="2:10" ht="13.2" x14ac:dyDescent="0.25">
      <c r="B504" t="s">
        <v>702</v>
      </c>
      <c r="C504" t="s">
        <v>320</v>
      </c>
      <c r="E504" t="s">
        <v>2231</v>
      </c>
      <c r="H504" t="s">
        <v>1780</v>
      </c>
      <c r="I504" t="s">
        <v>1639</v>
      </c>
      <c r="J504" t="s">
        <v>2232</v>
      </c>
    </row>
    <row r="505" spans="2:10" ht="13.2" x14ac:dyDescent="0.25">
      <c r="B505" t="s">
        <v>723</v>
      </c>
      <c r="C505" t="s">
        <v>320</v>
      </c>
      <c r="E505" t="s">
        <v>2233</v>
      </c>
      <c r="H505" t="s">
        <v>2224</v>
      </c>
      <c r="I505" t="s">
        <v>1639</v>
      </c>
      <c r="J505" t="s">
        <v>2234</v>
      </c>
    </row>
    <row r="506" spans="2:10" ht="13.2" x14ac:dyDescent="0.25">
      <c r="B506" t="s">
        <v>744</v>
      </c>
      <c r="C506" t="s">
        <v>320</v>
      </c>
      <c r="E506" t="s">
        <v>2235</v>
      </c>
      <c r="H506" t="s">
        <v>2236</v>
      </c>
      <c r="I506" t="s">
        <v>1639</v>
      </c>
      <c r="J506" t="s">
        <v>2237</v>
      </c>
    </row>
    <row r="507" spans="2:10" ht="13.2" x14ac:dyDescent="0.25">
      <c r="B507" t="s">
        <v>765</v>
      </c>
      <c r="C507" t="s">
        <v>320</v>
      </c>
      <c r="E507" t="s">
        <v>2238</v>
      </c>
      <c r="H507" t="s">
        <v>2236</v>
      </c>
      <c r="I507" t="s">
        <v>1639</v>
      </c>
      <c r="J507" t="s">
        <v>2239</v>
      </c>
    </row>
    <row r="508" spans="2:10" ht="13.2" x14ac:dyDescent="0.25">
      <c r="B508" t="s">
        <v>785</v>
      </c>
      <c r="C508" t="s">
        <v>320</v>
      </c>
      <c r="E508" t="s">
        <v>2240</v>
      </c>
      <c r="H508" t="s">
        <v>1780</v>
      </c>
      <c r="I508" t="s">
        <v>1639</v>
      </c>
      <c r="J508" t="s">
        <v>2241</v>
      </c>
    </row>
    <row r="509" spans="2:10" ht="13.2" x14ac:dyDescent="0.25">
      <c r="B509" t="s">
        <v>805</v>
      </c>
      <c r="C509" t="s">
        <v>320</v>
      </c>
      <c r="E509" t="s">
        <v>2242</v>
      </c>
      <c r="H509" t="s">
        <v>1639</v>
      </c>
      <c r="I509" t="s">
        <v>2219</v>
      </c>
      <c r="J509" t="s">
        <v>2243</v>
      </c>
    </row>
    <row r="510" spans="2:10" ht="13.2" x14ac:dyDescent="0.25">
      <c r="B510" t="s">
        <v>825</v>
      </c>
      <c r="C510" t="s">
        <v>320</v>
      </c>
      <c r="E510" t="s">
        <v>2244</v>
      </c>
      <c r="H510" t="s">
        <v>1780</v>
      </c>
      <c r="I510" t="s">
        <v>1639</v>
      </c>
      <c r="J510" t="s">
        <v>2245</v>
      </c>
    </row>
    <row r="511" spans="2:10" ht="13.2" x14ac:dyDescent="0.25">
      <c r="B511" t="s">
        <v>845</v>
      </c>
      <c r="C511" t="s">
        <v>320</v>
      </c>
      <c r="E511" t="s">
        <v>2246</v>
      </c>
      <c r="H511" t="s">
        <v>1639</v>
      </c>
      <c r="I511" t="s">
        <v>2247</v>
      </c>
      <c r="J511" t="s">
        <v>2248</v>
      </c>
    </row>
    <row r="512" spans="2:10" s="575" customFormat="1" ht="13.2" x14ac:dyDescent="0.25">
      <c r="B512" s="575" t="s">
        <v>2249</v>
      </c>
      <c r="C512" s="575" t="s">
        <v>320</v>
      </c>
      <c r="E512" s="575" t="s">
        <v>2250</v>
      </c>
      <c r="H512" s="575" t="s">
        <v>1639</v>
      </c>
      <c r="I512" s="575" t="s">
        <v>2251</v>
      </c>
      <c r="J512" s="575" t="s">
        <v>2252</v>
      </c>
    </row>
    <row r="513" spans="2:10" ht="13.2" x14ac:dyDescent="0.25">
      <c r="B513" t="s">
        <v>865</v>
      </c>
      <c r="C513" t="s">
        <v>320</v>
      </c>
      <c r="E513" t="s">
        <v>2253</v>
      </c>
      <c r="H513" t="s">
        <v>1639</v>
      </c>
      <c r="I513" t="s">
        <v>2219</v>
      </c>
      <c r="J513" t="s">
        <v>2254</v>
      </c>
    </row>
    <row r="514" spans="2:10" ht="13.2" x14ac:dyDescent="0.25">
      <c r="B514" t="s">
        <v>885</v>
      </c>
      <c r="C514" t="s">
        <v>320</v>
      </c>
      <c r="E514" t="s">
        <v>2255</v>
      </c>
      <c r="H514" t="s">
        <v>2224</v>
      </c>
      <c r="I514" t="s">
        <v>1639</v>
      </c>
      <c r="J514" t="s">
        <v>2256</v>
      </c>
    </row>
    <row r="515" spans="2:10" ht="13.2" x14ac:dyDescent="0.25">
      <c r="B515" t="s">
        <v>905</v>
      </c>
      <c r="C515" t="s">
        <v>320</v>
      </c>
      <c r="E515" t="s">
        <v>2257</v>
      </c>
      <c r="H515" t="s">
        <v>2224</v>
      </c>
      <c r="I515" t="s">
        <v>1639</v>
      </c>
      <c r="J515" t="s">
        <v>2256</v>
      </c>
    </row>
    <row r="516" spans="2:10" ht="13.2" x14ac:dyDescent="0.25">
      <c r="B516" t="s">
        <v>925</v>
      </c>
      <c r="C516" t="s">
        <v>320</v>
      </c>
      <c r="E516" t="s">
        <v>2258</v>
      </c>
      <c r="H516" t="s">
        <v>2224</v>
      </c>
      <c r="I516" t="s">
        <v>1639</v>
      </c>
      <c r="J516" t="s">
        <v>2259</v>
      </c>
    </row>
    <row r="517" spans="2:10" ht="13.2" x14ac:dyDescent="0.25">
      <c r="B517" t="s">
        <v>945</v>
      </c>
      <c r="C517" t="s">
        <v>320</v>
      </c>
      <c r="E517" t="s">
        <v>2260</v>
      </c>
      <c r="H517" t="s">
        <v>2224</v>
      </c>
      <c r="I517" t="s">
        <v>1639</v>
      </c>
      <c r="J517" t="s">
        <v>2261</v>
      </c>
    </row>
    <row r="518" spans="2:10" ht="13.2" x14ac:dyDescent="0.25">
      <c r="B518" t="s">
        <v>965</v>
      </c>
      <c r="C518" t="s">
        <v>320</v>
      </c>
      <c r="E518" t="s">
        <v>2262</v>
      </c>
      <c r="H518" t="s">
        <v>2224</v>
      </c>
      <c r="I518" t="s">
        <v>1639</v>
      </c>
      <c r="J518" t="s">
        <v>2263</v>
      </c>
    </row>
    <row r="519" spans="2:10" ht="13.2" x14ac:dyDescent="0.25">
      <c r="B519" t="s">
        <v>985</v>
      </c>
      <c r="C519" t="s">
        <v>320</v>
      </c>
      <c r="E519" t="s">
        <v>2264</v>
      </c>
      <c r="H519" t="s">
        <v>1639</v>
      </c>
      <c r="I519" t="s">
        <v>1768</v>
      </c>
      <c r="J519" t="s">
        <v>2265</v>
      </c>
    </row>
    <row r="520" spans="2:10" s="575" customFormat="1" ht="13.2" x14ac:dyDescent="0.25">
      <c r="B520" s="575" t="s">
        <v>2266</v>
      </c>
      <c r="C520" s="575" t="s">
        <v>320</v>
      </c>
      <c r="E520" s="575" t="s">
        <v>2267</v>
      </c>
      <c r="H520" s="575" t="s">
        <v>1639</v>
      </c>
      <c r="I520" s="575" t="s">
        <v>2268</v>
      </c>
      <c r="J520" s="575" t="s">
        <v>2269</v>
      </c>
    </row>
    <row r="521" spans="2:10" ht="13.2" x14ac:dyDescent="0.25">
      <c r="B521" t="s">
        <v>1004</v>
      </c>
      <c r="C521" t="s">
        <v>320</v>
      </c>
      <c r="E521" t="s">
        <v>2267</v>
      </c>
      <c r="H521" t="s">
        <v>1639</v>
      </c>
      <c r="I521" t="s">
        <v>2180</v>
      </c>
      <c r="J521" t="s">
        <v>2270</v>
      </c>
    </row>
    <row r="522" spans="2:10" s="575" customFormat="1" ht="13.2" x14ac:dyDescent="0.25">
      <c r="B522" s="575" t="s">
        <v>2271</v>
      </c>
      <c r="C522" s="575" t="s">
        <v>320</v>
      </c>
      <c r="E522" s="575" t="s">
        <v>2267</v>
      </c>
      <c r="H522" s="575" t="s">
        <v>1639</v>
      </c>
      <c r="I522" s="575" t="s">
        <v>2272</v>
      </c>
      <c r="J522" s="575" t="s">
        <v>2273</v>
      </c>
    </row>
    <row r="523" spans="2:10" ht="13.2" x14ac:dyDescent="0.25">
      <c r="B523" t="s">
        <v>1022</v>
      </c>
      <c r="C523" t="s">
        <v>320</v>
      </c>
      <c r="E523" t="s">
        <v>2267</v>
      </c>
      <c r="H523" t="s">
        <v>1639</v>
      </c>
      <c r="I523" t="s">
        <v>2247</v>
      </c>
      <c r="J523" t="s">
        <v>2274</v>
      </c>
    </row>
    <row r="524" spans="2:10" ht="13.2" x14ac:dyDescent="0.25">
      <c r="B524" t="s">
        <v>1040</v>
      </c>
      <c r="C524" t="s">
        <v>320</v>
      </c>
      <c r="E524" t="s">
        <v>2267</v>
      </c>
      <c r="H524" t="s">
        <v>1639</v>
      </c>
      <c r="I524" t="s">
        <v>2275</v>
      </c>
      <c r="J524" t="s">
        <v>2276</v>
      </c>
    </row>
    <row r="525" spans="2:10" s="575" customFormat="1" ht="13.2" x14ac:dyDescent="0.25">
      <c r="B525" s="575" t="s">
        <v>2277</v>
      </c>
      <c r="C525" s="575" t="s">
        <v>320</v>
      </c>
      <c r="E525" s="575" t="s">
        <v>2267</v>
      </c>
      <c r="H525" s="575" t="s">
        <v>1639</v>
      </c>
      <c r="I525" s="575" t="s">
        <v>2278</v>
      </c>
      <c r="J525" s="575" t="s">
        <v>2279</v>
      </c>
    </row>
    <row r="526" spans="2:10" ht="13.2" x14ac:dyDescent="0.25">
      <c r="B526" t="s">
        <v>1057</v>
      </c>
      <c r="C526" t="s">
        <v>320</v>
      </c>
      <c r="E526" t="s">
        <v>2267</v>
      </c>
      <c r="H526" t="s">
        <v>1639</v>
      </c>
      <c r="I526" t="s">
        <v>1722</v>
      </c>
      <c r="J526" t="s">
        <v>2280</v>
      </c>
    </row>
    <row r="527" spans="2:10" ht="13.2" x14ac:dyDescent="0.25">
      <c r="B527" t="s">
        <v>1073</v>
      </c>
      <c r="C527" t="s">
        <v>320</v>
      </c>
      <c r="E527" t="s">
        <v>2281</v>
      </c>
      <c r="H527" t="s">
        <v>1639</v>
      </c>
      <c r="I527" t="s">
        <v>2247</v>
      </c>
      <c r="J527" t="s">
        <v>2282</v>
      </c>
    </row>
    <row r="528" spans="2:10" ht="13.2" x14ac:dyDescent="0.25">
      <c r="B528" t="s">
        <v>1089</v>
      </c>
      <c r="C528" t="s">
        <v>320</v>
      </c>
      <c r="E528" t="s">
        <v>2283</v>
      </c>
      <c r="H528" t="s">
        <v>1639</v>
      </c>
      <c r="I528" t="s">
        <v>1722</v>
      </c>
      <c r="J528" t="s">
        <v>2284</v>
      </c>
    </row>
    <row r="529" spans="2:10" ht="13.2" x14ac:dyDescent="0.25">
      <c r="B529" t="s">
        <v>1105</v>
      </c>
      <c r="C529" t="s">
        <v>320</v>
      </c>
      <c r="E529" t="s">
        <v>2285</v>
      </c>
      <c r="H529" t="s">
        <v>1780</v>
      </c>
      <c r="I529" t="s">
        <v>1639</v>
      </c>
      <c r="J529" t="s">
        <v>2286</v>
      </c>
    </row>
    <row r="530" spans="2:10" ht="13.2" x14ac:dyDescent="0.25">
      <c r="B530" t="s">
        <v>1121</v>
      </c>
      <c r="C530" t="s">
        <v>320</v>
      </c>
      <c r="E530" t="s">
        <v>2287</v>
      </c>
      <c r="H530" t="s">
        <v>1780</v>
      </c>
      <c r="I530" t="s">
        <v>1639</v>
      </c>
      <c r="J530" t="s">
        <v>2288</v>
      </c>
    </row>
    <row r="531" spans="2:10" ht="13.2" x14ac:dyDescent="0.25">
      <c r="B531" t="s">
        <v>1137</v>
      </c>
      <c r="C531" t="s">
        <v>320</v>
      </c>
      <c r="E531" t="s">
        <v>2289</v>
      </c>
      <c r="H531" t="s">
        <v>1780</v>
      </c>
      <c r="I531" t="s">
        <v>1639</v>
      </c>
      <c r="J531" t="s">
        <v>2290</v>
      </c>
    </row>
    <row r="532" spans="2:10" ht="13.2" x14ac:dyDescent="0.25">
      <c r="B532" t="s">
        <v>1152</v>
      </c>
      <c r="C532" t="s">
        <v>320</v>
      </c>
      <c r="E532" t="s">
        <v>2291</v>
      </c>
      <c r="H532" t="s">
        <v>1639</v>
      </c>
      <c r="I532" t="s">
        <v>1768</v>
      </c>
      <c r="J532" t="s">
        <v>2292</v>
      </c>
    </row>
    <row r="533" spans="2:10" ht="13.2" x14ac:dyDescent="0.25">
      <c r="B533" t="s">
        <v>1166</v>
      </c>
      <c r="C533" t="s">
        <v>320</v>
      </c>
      <c r="E533" t="s">
        <v>2293</v>
      </c>
      <c r="H533" t="s">
        <v>1639</v>
      </c>
      <c r="I533" t="s">
        <v>1768</v>
      </c>
      <c r="J533" t="s">
        <v>2294</v>
      </c>
    </row>
    <row r="534" spans="2:10" ht="13.2" x14ac:dyDescent="0.25">
      <c r="B534" t="s">
        <v>1180</v>
      </c>
      <c r="C534" t="s">
        <v>320</v>
      </c>
      <c r="E534" t="s">
        <v>2295</v>
      </c>
      <c r="H534" t="s">
        <v>1639</v>
      </c>
      <c r="I534" t="s">
        <v>2247</v>
      </c>
      <c r="J534" t="s">
        <v>2296</v>
      </c>
    </row>
    <row r="535" spans="2:10" ht="13.2" x14ac:dyDescent="0.25">
      <c r="B535" t="s">
        <v>1193</v>
      </c>
      <c r="C535" t="s">
        <v>320</v>
      </c>
      <c r="E535" t="s">
        <v>2297</v>
      </c>
      <c r="H535" t="s">
        <v>1639</v>
      </c>
      <c r="I535" t="s">
        <v>2247</v>
      </c>
      <c r="J535" t="s">
        <v>2298</v>
      </c>
    </row>
    <row r="536" spans="2:10" ht="13.2" x14ac:dyDescent="0.25">
      <c r="B536" t="s">
        <v>1206</v>
      </c>
      <c r="C536" t="s">
        <v>320</v>
      </c>
      <c r="E536" t="s">
        <v>2295</v>
      </c>
      <c r="H536" t="s">
        <v>1639</v>
      </c>
      <c r="I536" t="s">
        <v>2275</v>
      </c>
      <c r="J536" t="s">
        <v>2299</v>
      </c>
    </row>
    <row r="537" spans="2:10" ht="13.2" x14ac:dyDescent="0.25">
      <c r="B537" t="s">
        <v>1219</v>
      </c>
      <c r="C537" t="s">
        <v>320</v>
      </c>
      <c r="E537" t="s">
        <v>2293</v>
      </c>
      <c r="H537" t="s">
        <v>1639</v>
      </c>
      <c r="I537" t="s">
        <v>1722</v>
      </c>
      <c r="J537" t="s">
        <v>2300</v>
      </c>
    </row>
    <row r="538" spans="2:10" ht="13.2" x14ac:dyDescent="0.25">
      <c r="B538" t="s">
        <v>1230</v>
      </c>
      <c r="C538" t="s">
        <v>320</v>
      </c>
      <c r="E538" t="s">
        <v>2301</v>
      </c>
      <c r="H538" t="s">
        <v>1639</v>
      </c>
      <c r="I538" t="s">
        <v>1722</v>
      </c>
      <c r="J538" t="s">
        <v>2280</v>
      </c>
    </row>
    <row r="539" spans="2:10" ht="13.2" x14ac:dyDescent="0.25">
      <c r="B539" t="s">
        <v>1240</v>
      </c>
      <c r="C539" t="s">
        <v>320</v>
      </c>
      <c r="E539" t="s">
        <v>2302</v>
      </c>
      <c r="H539" t="s">
        <v>1639</v>
      </c>
      <c r="I539" t="s">
        <v>1722</v>
      </c>
      <c r="J539" t="s">
        <v>2303</v>
      </c>
    </row>
    <row r="540" spans="2:10" ht="13.2" x14ac:dyDescent="0.25">
      <c r="B540" t="s">
        <v>1250</v>
      </c>
      <c r="C540" t="s">
        <v>320</v>
      </c>
      <c r="E540" t="s">
        <v>2304</v>
      </c>
      <c r="H540" t="s">
        <v>2224</v>
      </c>
      <c r="I540" t="s">
        <v>2224</v>
      </c>
      <c r="J540" t="s">
        <v>2305</v>
      </c>
    </row>
    <row r="541" spans="2:10" ht="13.2" x14ac:dyDescent="0.25">
      <c r="B541" t="s">
        <v>1260</v>
      </c>
      <c r="C541" t="s">
        <v>320</v>
      </c>
      <c r="E541" t="s">
        <v>2306</v>
      </c>
      <c r="H541" t="s">
        <v>2224</v>
      </c>
      <c r="I541" t="s">
        <v>1639</v>
      </c>
      <c r="J541" t="s">
        <v>2307</v>
      </c>
    </row>
    <row r="542" spans="2:10" ht="13.2" x14ac:dyDescent="0.25">
      <c r="B542" t="s">
        <v>1268</v>
      </c>
      <c r="C542" t="s">
        <v>320</v>
      </c>
      <c r="E542" t="s">
        <v>2308</v>
      </c>
      <c r="H542" t="s">
        <v>2224</v>
      </c>
      <c r="I542" t="s">
        <v>1639</v>
      </c>
      <c r="J542" t="s">
        <v>2309</v>
      </c>
    </row>
    <row r="543" spans="2:10" ht="13.2" x14ac:dyDescent="0.25">
      <c r="B543" t="s">
        <v>1276</v>
      </c>
      <c r="C543" t="s">
        <v>320</v>
      </c>
      <c r="E543" t="s">
        <v>2310</v>
      </c>
      <c r="H543" t="s">
        <v>2224</v>
      </c>
      <c r="I543" t="s">
        <v>1639</v>
      </c>
      <c r="J543" t="s">
        <v>2311</v>
      </c>
    </row>
    <row r="544" spans="2:10" ht="13.2" x14ac:dyDescent="0.25">
      <c r="B544" t="s">
        <v>1284</v>
      </c>
      <c r="C544" t="s">
        <v>320</v>
      </c>
      <c r="E544" t="s">
        <v>2312</v>
      </c>
      <c r="H544" t="s">
        <v>2224</v>
      </c>
      <c r="I544" t="s">
        <v>1639</v>
      </c>
      <c r="J544" t="s">
        <v>2313</v>
      </c>
    </row>
    <row r="545" spans="2:10" ht="13.2" x14ac:dyDescent="0.25">
      <c r="B545" t="s">
        <v>1292</v>
      </c>
      <c r="C545" t="s">
        <v>320</v>
      </c>
      <c r="E545" t="s">
        <v>2314</v>
      </c>
      <c r="H545" t="s">
        <v>1780</v>
      </c>
      <c r="I545" t="s">
        <v>1639</v>
      </c>
      <c r="J545" t="s">
        <v>2315</v>
      </c>
    </row>
    <row r="546" spans="2:10" ht="13.2" x14ac:dyDescent="0.25">
      <c r="B546" t="s">
        <v>1300</v>
      </c>
      <c r="C546" t="s">
        <v>320</v>
      </c>
      <c r="E546" t="s">
        <v>2316</v>
      </c>
      <c r="H546" t="s">
        <v>1639</v>
      </c>
      <c r="I546" t="s">
        <v>1768</v>
      </c>
      <c r="J546" t="s">
        <v>2317</v>
      </c>
    </row>
    <row r="547" spans="2:10" s="575" customFormat="1" ht="13.2" x14ac:dyDescent="0.25">
      <c r="B547" s="575" t="s">
        <v>2318</v>
      </c>
      <c r="C547" s="575" t="s">
        <v>320</v>
      </c>
      <c r="E547" s="575" t="s">
        <v>2319</v>
      </c>
      <c r="H547" s="575" t="s">
        <v>1639</v>
      </c>
      <c r="I547" s="575" t="s">
        <v>2251</v>
      </c>
      <c r="J547" s="575" t="s">
        <v>2320</v>
      </c>
    </row>
    <row r="548" spans="2:10" ht="13.2" x14ac:dyDescent="0.25">
      <c r="B548" t="s">
        <v>587</v>
      </c>
      <c r="C548" t="s">
        <v>2321</v>
      </c>
      <c r="E548" t="s">
        <v>2322</v>
      </c>
      <c r="H548" t="s">
        <v>2323</v>
      </c>
      <c r="I548" t="s">
        <v>1639</v>
      </c>
      <c r="J548" t="s">
        <v>1639</v>
      </c>
    </row>
    <row r="549" spans="2:10" ht="13.2" x14ac:dyDescent="0.25">
      <c r="B549" t="s">
        <v>608</v>
      </c>
      <c r="C549" t="s">
        <v>2321</v>
      </c>
      <c r="E549" t="s">
        <v>2324</v>
      </c>
      <c r="H549" t="s">
        <v>2325</v>
      </c>
      <c r="I549" t="s">
        <v>1639</v>
      </c>
      <c r="J549" t="s">
        <v>2326</v>
      </c>
    </row>
    <row r="550" spans="2:10" ht="13.2" x14ac:dyDescent="0.25">
      <c r="B550" t="s">
        <v>629</v>
      </c>
      <c r="C550" t="s">
        <v>2321</v>
      </c>
      <c r="E550" t="s">
        <v>2327</v>
      </c>
      <c r="H550" t="s">
        <v>1878</v>
      </c>
      <c r="I550" t="s">
        <v>1639</v>
      </c>
      <c r="J550" t="s">
        <v>1639</v>
      </c>
    </row>
    <row r="551" spans="2:10" ht="13.2" x14ac:dyDescent="0.25">
      <c r="B551" t="s">
        <v>650</v>
      </c>
      <c r="C551" t="s">
        <v>2321</v>
      </c>
      <c r="E551" t="s">
        <v>2328</v>
      </c>
      <c r="H551" t="s">
        <v>2323</v>
      </c>
      <c r="I551" t="s">
        <v>1639</v>
      </c>
      <c r="J551" t="s">
        <v>1639</v>
      </c>
    </row>
    <row r="552" spans="2:10" ht="13.2" x14ac:dyDescent="0.25">
      <c r="B552" t="s">
        <v>671</v>
      </c>
      <c r="C552" t="s">
        <v>2321</v>
      </c>
      <c r="E552" t="s">
        <v>2328</v>
      </c>
      <c r="H552" t="s">
        <v>2323</v>
      </c>
      <c r="I552" t="s">
        <v>1639</v>
      </c>
      <c r="J552" t="s">
        <v>1639</v>
      </c>
    </row>
    <row r="553" spans="2:10" ht="13.2" x14ac:dyDescent="0.25">
      <c r="B553" t="s">
        <v>692</v>
      </c>
      <c r="C553" t="s">
        <v>2321</v>
      </c>
      <c r="E553" t="s">
        <v>2328</v>
      </c>
      <c r="H553" t="s">
        <v>2323</v>
      </c>
      <c r="I553" t="s">
        <v>1639</v>
      </c>
      <c r="J553" t="s">
        <v>1639</v>
      </c>
    </row>
    <row r="554" spans="2:10" ht="13.2" x14ac:dyDescent="0.25">
      <c r="B554" t="s">
        <v>734</v>
      </c>
      <c r="C554" t="s">
        <v>2321</v>
      </c>
      <c r="E554" t="s">
        <v>2329</v>
      </c>
      <c r="H554" t="s">
        <v>2330</v>
      </c>
      <c r="I554" t="s">
        <v>1639</v>
      </c>
      <c r="J554" t="s">
        <v>1639</v>
      </c>
    </row>
    <row r="555" spans="2:10" ht="13.2" x14ac:dyDescent="0.25">
      <c r="B555" t="s">
        <v>755</v>
      </c>
      <c r="C555" t="s">
        <v>2321</v>
      </c>
      <c r="E555" t="s">
        <v>2331</v>
      </c>
      <c r="H555" t="s">
        <v>1780</v>
      </c>
      <c r="I555" t="s">
        <v>1639</v>
      </c>
      <c r="J555" t="s">
        <v>1639</v>
      </c>
    </row>
    <row r="556" spans="2:10" ht="13.2" x14ac:dyDescent="0.25">
      <c r="B556" t="s">
        <v>776</v>
      </c>
      <c r="C556" t="s">
        <v>2321</v>
      </c>
      <c r="E556" t="s">
        <v>2332</v>
      </c>
      <c r="H556" t="s">
        <v>2330</v>
      </c>
      <c r="I556" t="s">
        <v>1639</v>
      </c>
      <c r="J556" t="s">
        <v>1639</v>
      </c>
    </row>
    <row r="557" spans="2:10" ht="13.2" x14ac:dyDescent="0.25">
      <c r="B557" t="s">
        <v>796</v>
      </c>
      <c r="C557" t="s">
        <v>2321</v>
      </c>
      <c r="E557" t="s">
        <v>2333</v>
      </c>
      <c r="H557" t="s">
        <v>2330</v>
      </c>
      <c r="I557" t="s">
        <v>1639</v>
      </c>
      <c r="J557" t="s">
        <v>1639</v>
      </c>
    </row>
    <row r="558" spans="2:10" ht="13.2" x14ac:dyDescent="0.25">
      <c r="B558" t="s">
        <v>816</v>
      </c>
      <c r="C558" t="s">
        <v>2321</v>
      </c>
      <c r="E558" t="s">
        <v>2334</v>
      </c>
      <c r="H558" t="s">
        <v>2323</v>
      </c>
      <c r="I558" t="s">
        <v>1639</v>
      </c>
      <c r="J558" t="s">
        <v>1639</v>
      </c>
    </row>
    <row r="559" spans="2:10" ht="13.2" x14ac:dyDescent="0.25">
      <c r="B559" t="s">
        <v>836</v>
      </c>
      <c r="C559" t="s">
        <v>2321</v>
      </c>
      <c r="E559" t="s">
        <v>2335</v>
      </c>
      <c r="H559" t="s">
        <v>2336</v>
      </c>
      <c r="I559" t="s">
        <v>1639</v>
      </c>
      <c r="J559" t="s">
        <v>2337</v>
      </c>
    </row>
    <row r="560" spans="2:10" ht="13.2" x14ac:dyDescent="0.25">
      <c r="B560" t="s">
        <v>856</v>
      </c>
      <c r="C560" t="s">
        <v>2321</v>
      </c>
      <c r="E560" t="s">
        <v>2338</v>
      </c>
      <c r="H560" t="s">
        <v>2336</v>
      </c>
      <c r="I560" t="s">
        <v>1639</v>
      </c>
      <c r="J560" t="s">
        <v>2337</v>
      </c>
    </row>
    <row r="561" spans="2:10" ht="13.2" x14ac:dyDescent="0.25">
      <c r="B561" t="s">
        <v>896</v>
      </c>
      <c r="C561" t="s">
        <v>2321</v>
      </c>
      <c r="E561" t="s">
        <v>2339</v>
      </c>
      <c r="H561" t="s">
        <v>2340</v>
      </c>
      <c r="I561" t="s">
        <v>1639</v>
      </c>
      <c r="J561" t="s">
        <v>1639</v>
      </c>
    </row>
    <row r="562" spans="2:10" ht="13.2" x14ac:dyDescent="0.25">
      <c r="B562" t="s">
        <v>916</v>
      </c>
      <c r="C562" t="s">
        <v>2321</v>
      </c>
      <c r="E562" t="s">
        <v>2339</v>
      </c>
      <c r="H562" t="s">
        <v>2340</v>
      </c>
      <c r="I562" t="s">
        <v>1639</v>
      </c>
      <c r="J562" t="s">
        <v>1639</v>
      </c>
    </row>
    <row r="563" spans="2:10" ht="13.2" x14ac:dyDescent="0.25">
      <c r="B563" t="s">
        <v>936</v>
      </c>
      <c r="C563" t="s">
        <v>2321</v>
      </c>
      <c r="E563" t="s">
        <v>2341</v>
      </c>
      <c r="H563" t="s">
        <v>1878</v>
      </c>
      <c r="I563" t="s">
        <v>2342</v>
      </c>
      <c r="J563" t="s">
        <v>2343</v>
      </c>
    </row>
    <row r="564" spans="2:10" ht="13.2" x14ac:dyDescent="0.25">
      <c r="B564" t="s">
        <v>956</v>
      </c>
      <c r="C564" t="s">
        <v>2321</v>
      </c>
      <c r="E564" t="s">
        <v>2344</v>
      </c>
      <c r="H564" t="s">
        <v>1780</v>
      </c>
      <c r="I564" t="s">
        <v>1639</v>
      </c>
      <c r="J564" t="s">
        <v>2345</v>
      </c>
    </row>
    <row r="565" spans="2:10" ht="13.2" x14ac:dyDescent="0.25">
      <c r="B565" t="s">
        <v>976</v>
      </c>
      <c r="C565" t="s">
        <v>2321</v>
      </c>
      <c r="E565" t="s">
        <v>2346</v>
      </c>
      <c r="H565" t="s">
        <v>2347</v>
      </c>
      <c r="I565" t="s">
        <v>1639</v>
      </c>
      <c r="J565" t="s">
        <v>2348</v>
      </c>
    </row>
    <row r="566" spans="2:10" ht="13.2" x14ac:dyDescent="0.25">
      <c r="B566" t="s">
        <v>996</v>
      </c>
      <c r="C566" t="s">
        <v>2321</v>
      </c>
      <c r="E566" t="s">
        <v>2349</v>
      </c>
      <c r="H566" t="s">
        <v>1878</v>
      </c>
      <c r="I566" t="s">
        <v>2342</v>
      </c>
      <c r="J566" t="s">
        <v>2350</v>
      </c>
    </row>
    <row r="567" spans="2:10" ht="13.2" x14ac:dyDescent="0.25">
      <c r="B567" t="s">
        <v>1014</v>
      </c>
      <c r="C567" t="s">
        <v>2321</v>
      </c>
      <c r="E567" t="s">
        <v>2351</v>
      </c>
      <c r="H567" t="s">
        <v>2352</v>
      </c>
      <c r="I567" t="s">
        <v>1639</v>
      </c>
      <c r="J567" t="s">
        <v>2353</v>
      </c>
    </row>
    <row r="568" spans="2:10" ht="13.2" x14ac:dyDescent="0.25">
      <c r="B568" t="s">
        <v>1032</v>
      </c>
      <c r="C568" t="s">
        <v>2321</v>
      </c>
      <c r="E568" t="s">
        <v>2354</v>
      </c>
      <c r="H568" t="s">
        <v>2355</v>
      </c>
      <c r="I568" t="s">
        <v>1639</v>
      </c>
      <c r="J568" t="s">
        <v>2356</v>
      </c>
    </row>
    <row r="569" spans="2:10" ht="13.2" x14ac:dyDescent="0.25">
      <c r="B569" t="s">
        <v>1050</v>
      </c>
      <c r="C569" t="s">
        <v>2321</v>
      </c>
      <c r="E569" t="s">
        <v>2357</v>
      </c>
      <c r="H569" t="s">
        <v>2355</v>
      </c>
      <c r="I569" t="s">
        <v>1639</v>
      </c>
      <c r="J569" t="s">
        <v>2358</v>
      </c>
    </row>
    <row r="570" spans="2:10" ht="13.2" x14ac:dyDescent="0.25">
      <c r="B570" t="s">
        <v>1066</v>
      </c>
      <c r="C570" t="s">
        <v>2321</v>
      </c>
      <c r="E570" t="s">
        <v>2359</v>
      </c>
      <c r="H570" t="s">
        <v>2360</v>
      </c>
      <c r="I570" t="s">
        <v>1639</v>
      </c>
      <c r="J570" t="s">
        <v>2361</v>
      </c>
    </row>
    <row r="571" spans="2:10" ht="13.2" x14ac:dyDescent="0.25">
      <c r="B571" t="s">
        <v>1082</v>
      </c>
      <c r="C571" t="s">
        <v>2321</v>
      </c>
      <c r="E571" t="s">
        <v>2362</v>
      </c>
      <c r="H571" t="s">
        <v>2363</v>
      </c>
      <c r="I571" t="s">
        <v>1639</v>
      </c>
      <c r="J571" t="s">
        <v>2364</v>
      </c>
    </row>
    <row r="572" spans="2:10" ht="13.2" x14ac:dyDescent="0.25">
      <c r="B572" t="s">
        <v>2365</v>
      </c>
      <c r="C572" t="s">
        <v>2321</v>
      </c>
      <c r="E572" t="s">
        <v>2366</v>
      </c>
      <c r="H572" t="s">
        <v>1639</v>
      </c>
      <c r="I572" t="s">
        <v>1639</v>
      </c>
      <c r="J572" t="s">
        <v>1639</v>
      </c>
    </row>
    <row r="573" spans="2:10" ht="13.2" x14ac:dyDescent="0.25">
      <c r="B573" t="s">
        <v>1098</v>
      </c>
      <c r="C573" t="s">
        <v>2321</v>
      </c>
      <c r="E573" t="s">
        <v>2367</v>
      </c>
      <c r="H573" t="s">
        <v>2368</v>
      </c>
      <c r="I573" t="s">
        <v>1639</v>
      </c>
      <c r="J573" t="s">
        <v>2369</v>
      </c>
    </row>
    <row r="574" spans="2:10" ht="13.2" x14ac:dyDescent="0.25">
      <c r="B574" t="s">
        <v>1114</v>
      </c>
      <c r="C574" t="s">
        <v>2321</v>
      </c>
      <c r="E574" t="s">
        <v>2370</v>
      </c>
      <c r="H574" t="s">
        <v>2330</v>
      </c>
      <c r="I574" t="s">
        <v>1639</v>
      </c>
      <c r="J574" t="s">
        <v>2371</v>
      </c>
    </row>
    <row r="575" spans="2:10" ht="13.2" x14ac:dyDescent="0.25">
      <c r="B575" t="s">
        <v>1130</v>
      </c>
      <c r="C575" t="s">
        <v>2321</v>
      </c>
      <c r="E575" t="s">
        <v>2372</v>
      </c>
      <c r="H575" t="s">
        <v>2323</v>
      </c>
      <c r="I575" t="s">
        <v>1639</v>
      </c>
      <c r="J575" t="s">
        <v>2373</v>
      </c>
    </row>
    <row r="576" spans="2:10" ht="13.2" x14ac:dyDescent="0.25">
      <c r="B576" t="s">
        <v>1145</v>
      </c>
      <c r="C576" t="s">
        <v>2321</v>
      </c>
      <c r="E576" t="s">
        <v>2374</v>
      </c>
      <c r="H576" t="s">
        <v>2330</v>
      </c>
      <c r="I576" t="s">
        <v>1639</v>
      </c>
      <c r="J576" t="s">
        <v>2375</v>
      </c>
    </row>
    <row r="577" spans="2:10" ht="13.2" x14ac:dyDescent="0.25">
      <c r="B577" t="s">
        <v>1159</v>
      </c>
      <c r="C577" t="s">
        <v>2321</v>
      </c>
      <c r="E577" t="s">
        <v>2376</v>
      </c>
      <c r="H577" t="s">
        <v>2330</v>
      </c>
      <c r="I577" t="s">
        <v>1639</v>
      </c>
      <c r="J577" t="s">
        <v>2377</v>
      </c>
    </row>
    <row r="578" spans="2:10" ht="13.2" x14ac:dyDescent="0.25">
      <c r="B578" t="s">
        <v>1173</v>
      </c>
      <c r="C578" t="s">
        <v>2321</v>
      </c>
      <c r="E578" t="s">
        <v>2378</v>
      </c>
      <c r="H578" t="s">
        <v>2330</v>
      </c>
      <c r="I578" t="s">
        <v>1639</v>
      </c>
      <c r="J578" t="s">
        <v>2379</v>
      </c>
    </row>
    <row r="579" spans="2:10" ht="13.2" x14ac:dyDescent="0.25">
      <c r="B579" t="s">
        <v>589</v>
      </c>
      <c r="C579" t="s">
        <v>310</v>
      </c>
      <c r="E579" t="s">
        <v>2380</v>
      </c>
      <c r="H579" t="s">
        <v>1780</v>
      </c>
      <c r="I579" t="s">
        <v>1639</v>
      </c>
      <c r="J579" t="s">
        <v>2381</v>
      </c>
    </row>
    <row r="580" spans="2:10" ht="13.2" x14ac:dyDescent="0.25">
      <c r="B580" t="s">
        <v>610</v>
      </c>
      <c r="C580" t="s">
        <v>310</v>
      </c>
      <c r="E580" t="s">
        <v>2380</v>
      </c>
      <c r="H580" t="s">
        <v>2382</v>
      </c>
      <c r="I580" t="s">
        <v>1639</v>
      </c>
      <c r="J580" t="s">
        <v>2383</v>
      </c>
    </row>
    <row r="581" spans="2:10" ht="13.2" x14ac:dyDescent="0.25">
      <c r="B581" t="s">
        <v>631</v>
      </c>
      <c r="C581" t="s">
        <v>310</v>
      </c>
      <c r="E581" t="s">
        <v>2384</v>
      </c>
      <c r="H581" t="s">
        <v>1638</v>
      </c>
      <c r="I581" t="s">
        <v>1639</v>
      </c>
      <c r="J581" t="s">
        <v>1813</v>
      </c>
    </row>
    <row r="582" spans="2:10" ht="13.2" x14ac:dyDescent="0.25">
      <c r="B582" t="s">
        <v>652</v>
      </c>
      <c r="C582" t="s">
        <v>310</v>
      </c>
      <c r="E582" t="s">
        <v>2385</v>
      </c>
      <c r="H582" t="s">
        <v>2323</v>
      </c>
      <c r="I582" t="s">
        <v>1639</v>
      </c>
      <c r="J582" t="s">
        <v>2386</v>
      </c>
    </row>
    <row r="583" spans="2:10" ht="13.2" x14ac:dyDescent="0.25">
      <c r="B583" t="s">
        <v>673</v>
      </c>
      <c r="C583" t="s">
        <v>310</v>
      </c>
      <c r="E583" t="s">
        <v>2387</v>
      </c>
      <c r="H583" t="s">
        <v>2323</v>
      </c>
      <c r="I583" t="s">
        <v>1639</v>
      </c>
      <c r="J583" t="s">
        <v>2388</v>
      </c>
    </row>
    <row r="584" spans="2:10" ht="13.2" x14ac:dyDescent="0.25">
      <c r="B584" t="s">
        <v>694</v>
      </c>
      <c r="C584" t="s">
        <v>310</v>
      </c>
      <c r="E584" t="s">
        <v>2389</v>
      </c>
      <c r="H584" t="s">
        <v>1780</v>
      </c>
      <c r="I584" t="s">
        <v>1639</v>
      </c>
      <c r="J584" t="s">
        <v>2390</v>
      </c>
    </row>
    <row r="585" spans="2:10" ht="13.2" x14ac:dyDescent="0.25">
      <c r="B585" t="s">
        <v>715</v>
      </c>
      <c r="C585" t="s">
        <v>310</v>
      </c>
      <c r="E585" t="s">
        <v>2391</v>
      </c>
      <c r="H585" t="s">
        <v>1639</v>
      </c>
      <c r="I585" t="s">
        <v>1768</v>
      </c>
      <c r="J585" t="s">
        <v>2392</v>
      </c>
    </row>
    <row r="586" spans="2:10" ht="13.2" x14ac:dyDescent="0.25">
      <c r="B586" t="s">
        <v>736</v>
      </c>
      <c r="C586" t="s">
        <v>310</v>
      </c>
      <c r="E586" t="s">
        <v>2393</v>
      </c>
      <c r="H586" t="s">
        <v>1638</v>
      </c>
      <c r="I586" t="s">
        <v>1639</v>
      </c>
      <c r="J586" t="s">
        <v>2394</v>
      </c>
    </row>
    <row r="587" spans="2:10" ht="13.2" x14ac:dyDescent="0.25">
      <c r="B587" t="s">
        <v>757</v>
      </c>
      <c r="C587" t="s">
        <v>310</v>
      </c>
      <c r="E587" t="s">
        <v>2385</v>
      </c>
      <c r="H587" t="s">
        <v>1638</v>
      </c>
      <c r="I587" t="s">
        <v>1639</v>
      </c>
      <c r="J587" t="s">
        <v>2395</v>
      </c>
    </row>
    <row r="588" spans="2:10" ht="13.2" x14ac:dyDescent="0.25">
      <c r="B588" t="s">
        <v>2396</v>
      </c>
      <c r="C588" t="s">
        <v>310</v>
      </c>
      <c r="E588" t="s">
        <v>2044</v>
      </c>
      <c r="H588" t="s">
        <v>1639</v>
      </c>
      <c r="I588" t="s">
        <v>1639</v>
      </c>
      <c r="J588" t="s">
        <v>2397</v>
      </c>
    </row>
    <row r="589" spans="2:10" ht="13.2" x14ac:dyDescent="0.25">
      <c r="B589" t="s">
        <v>778</v>
      </c>
      <c r="C589" t="s">
        <v>310</v>
      </c>
      <c r="E589" t="s">
        <v>2398</v>
      </c>
      <c r="H589" t="s">
        <v>1780</v>
      </c>
      <c r="I589" t="s">
        <v>1639</v>
      </c>
      <c r="J589" t="s">
        <v>2399</v>
      </c>
    </row>
    <row r="590" spans="2:10" ht="13.2" x14ac:dyDescent="0.25">
      <c r="B590" t="s">
        <v>798</v>
      </c>
      <c r="C590" t="s">
        <v>310</v>
      </c>
      <c r="E590" t="s">
        <v>2400</v>
      </c>
      <c r="H590" t="s">
        <v>1780</v>
      </c>
      <c r="I590" t="s">
        <v>1768</v>
      </c>
      <c r="J590" t="s">
        <v>2401</v>
      </c>
    </row>
    <row r="591" spans="2:10" ht="13.2" x14ac:dyDescent="0.25">
      <c r="B591" t="s">
        <v>818</v>
      </c>
      <c r="C591" t="s">
        <v>310</v>
      </c>
      <c r="E591" t="s">
        <v>2402</v>
      </c>
      <c r="H591" t="s">
        <v>1780</v>
      </c>
      <c r="I591" t="s">
        <v>1639</v>
      </c>
      <c r="J591" t="s">
        <v>2403</v>
      </c>
    </row>
    <row r="592" spans="2:10" ht="13.2" x14ac:dyDescent="0.25">
      <c r="B592" t="s">
        <v>838</v>
      </c>
      <c r="C592" t="s">
        <v>310</v>
      </c>
      <c r="E592" t="s">
        <v>2404</v>
      </c>
      <c r="H592" t="s">
        <v>1780</v>
      </c>
      <c r="I592" t="s">
        <v>1768</v>
      </c>
      <c r="J592" t="s">
        <v>2403</v>
      </c>
    </row>
    <row r="593" spans="2:10" ht="13.2" x14ac:dyDescent="0.25">
      <c r="B593" t="s">
        <v>858</v>
      </c>
      <c r="C593" t="s">
        <v>310</v>
      </c>
      <c r="E593" t="s">
        <v>2405</v>
      </c>
      <c r="H593" t="s">
        <v>1780</v>
      </c>
      <c r="I593" t="s">
        <v>1639</v>
      </c>
      <c r="J593" t="s">
        <v>2406</v>
      </c>
    </row>
    <row r="594" spans="2:10" ht="13.2" x14ac:dyDescent="0.25">
      <c r="B594" t="s">
        <v>878</v>
      </c>
      <c r="C594" t="s">
        <v>310</v>
      </c>
      <c r="E594" t="s">
        <v>2407</v>
      </c>
      <c r="H594" t="s">
        <v>1780</v>
      </c>
      <c r="I594" t="s">
        <v>1639</v>
      </c>
      <c r="J594" t="s">
        <v>2403</v>
      </c>
    </row>
    <row r="595" spans="2:10" ht="13.2" x14ac:dyDescent="0.25">
      <c r="B595" t="s">
        <v>898</v>
      </c>
      <c r="C595" t="s">
        <v>310</v>
      </c>
      <c r="E595" t="s">
        <v>2408</v>
      </c>
      <c r="H595" t="s">
        <v>1780</v>
      </c>
      <c r="I595" t="s">
        <v>1639</v>
      </c>
      <c r="J595" t="s">
        <v>2403</v>
      </c>
    </row>
    <row r="596" spans="2:10" ht="13.2" x14ac:dyDescent="0.25">
      <c r="B596" t="s">
        <v>918</v>
      </c>
      <c r="C596" t="s">
        <v>310</v>
      </c>
      <c r="E596" t="s">
        <v>2409</v>
      </c>
      <c r="H596" t="s">
        <v>1639</v>
      </c>
      <c r="I596" t="s">
        <v>1768</v>
      </c>
      <c r="J596" t="s">
        <v>2410</v>
      </c>
    </row>
    <row r="597" spans="2:10" ht="13.2" x14ac:dyDescent="0.25">
      <c r="B597" t="s">
        <v>938</v>
      </c>
      <c r="C597" t="s">
        <v>310</v>
      </c>
      <c r="E597" t="s">
        <v>2411</v>
      </c>
      <c r="H597" t="s">
        <v>2412</v>
      </c>
      <c r="I597" t="s">
        <v>1639</v>
      </c>
      <c r="J597" t="s">
        <v>2413</v>
      </c>
    </row>
    <row r="598" spans="2:10" ht="13.2" x14ac:dyDescent="0.25">
      <c r="B598" t="s">
        <v>958</v>
      </c>
      <c r="C598" t="s">
        <v>310</v>
      </c>
      <c r="E598" t="s">
        <v>2414</v>
      </c>
      <c r="H598" t="s">
        <v>2415</v>
      </c>
      <c r="I598" t="s">
        <v>1639</v>
      </c>
      <c r="J598" t="s">
        <v>2416</v>
      </c>
    </row>
    <row r="599" spans="2:10" ht="13.2" x14ac:dyDescent="0.25">
      <c r="B599" t="s">
        <v>978</v>
      </c>
      <c r="C599" t="s">
        <v>310</v>
      </c>
      <c r="E599" t="s">
        <v>2417</v>
      </c>
      <c r="H599" t="s">
        <v>2412</v>
      </c>
      <c r="I599" t="s">
        <v>1639</v>
      </c>
      <c r="J599" t="s">
        <v>2418</v>
      </c>
    </row>
    <row r="600" spans="2:10" ht="13.2" x14ac:dyDescent="0.25">
      <c r="B600" t="s">
        <v>998</v>
      </c>
      <c r="C600" t="s">
        <v>310</v>
      </c>
      <c r="E600" t="s">
        <v>2419</v>
      </c>
      <c r="H600" t="s">
        <v>1639</v>
      </c>
      <c r="I600" t="s">
        <v>2420</v>
      </c>
      <c r="J600" t="s">
        <v>2421</v>
      </c>
    </row>
    <row r="601" spans="2:10" ht="13.2" x14ac:dyDescent="0.25">
      <c r="B601" t="s">
        <v>1016</v>
      </c>
      <c r="C601" t="s">
        <v>310</v>
      </c>
      <c r="E601" t="s">
        <v>2422</v>
      </c>
      <c r="H601" t="s">
        <v>1639</v>
      </c>
      <c r="I601" t="s">
        <v>1768</v>
      </c>
      <c r="J601" t="s">
        <v>2423</v>
      </c>
    </row>
    <row r="602" spans="2:10" ht="13.2" x14ac:dyDescent="0.25">
      <c r="B602" t="s">
        <v>1034</v>
      </c>
      <c r="C602" t="s">
        <v>310</v>
      </c>
      <c r="E602" t="s">
        <v>2424</v>
      </c>
      <c r="H602" t="s">
        <v>2412</v>
      </c>
      <c r="I602" t="s">
        <v>1639</v>
      </c>
      <c r="J602" t="s">
        <v>2425</v>
      </c>
    </row>
    <row r="603" spans="2:10" ht="13.2" x14ac:dyDescent="0.25">
      <c r="B603" t="s">
        <v>1051</v>
      </c>
      <c r="C603" t="s">
        <v>310</v>
      </c>
      <c r="E603" t="s">
        <v>2426</v>
      </c>
      <c r="H603" t="s">
        <v>2412</v>
      </c>
      <c r="I603" t="s">
        <v>1639</v>
      </c>
      <c r="J603" t="s">
        <v>2425</v>
      </c>
    </row>
    <row r="604" spans="2:10" ht="13.2" x14ac:dyDescent="0.25">
      <c r="B604" t="s">
        <v>1067</v>
      </c>
      <c r="C604" t="s">
        <v>310</v>
      </c>
      <c r="E604" t="s">
        <v>2427</v>
      </c>
      <c r="H604" t="s">
        <v>1639</v>
      </c>
      <c r="I604" t="s">
        <v>2420</v>
      </c>
      <c r="J604" t="s">
        <v>2428</v>
      </c>
    </row>
    <row r="605" spans="2:10" ht="13.2" x14ac:dyDescent="0.25">
      <c r="B605" t="s">
        <v>1083</v>
      </c>
      <c r="C605" t="s">
        <v>310</v>
      </c>
      <c r="E605" t="s">
        <v>2429</v>
      </c>
      <c r="H605" t="s">
        <v>1639</v>
      </c>
      <c r="I605" t="s">
        <v>1768</v>
      </c>
      <c r="J605" t="s">
        <v>2428</v>
      </c>
    </row>
    <row r="606" spans="2:10" s="575" customFormat="1" ht="13.2" x14ac:dyDescent="0.25">
      <c r="B606" s="575" t="s">
        <v>2430</v>
      </c>
      <c r="C606" s="575" t="s">
        <v>310</v>
      </c>
      <c r="E606" s="575" t="s">
        <v>2431</v>
      </c>
      <c r="H606" s="575" t="s">
        <v>1639</v>
      </c>
      <c r="I606" s="575" t="s">
        <v>1761</v>
      </c>
      <c r="J606" s="575" t="s">
        <v>2428</v>
      </c>
    </row>
    <row r="607" spans="2:10" ht="13.2" x14ac:dyDescent="0.25">
      <c r="B607" t="s">
        <v>1099</v>
      </c>
      <c r="C607" t="s">
        <v>310</v>
      </c>
      <c r="E607" t="s">
        <v>1808</v>
      </c>
      <c r="H607" t="s">
        <v>1638</v>
      </c>
      <c r="I607" t="s">
        <v>1639</v>
      </c>
      <c r="J607" t="s">
        <v>2432</v>
      </c>
    </row>
    <row r="608" spans="2:10" ht="13.2" x14ac:dyDescent="0.25">
      <c r="B608" t="s">
        <v>1115</v>
      </c>
      <c r="C608" t="s">
        <v>310</v>
      </c>
      <c r="E608" t="s">
        <v>2433</v>
      </c>
      <c r="H608" t="s">
        <v>2323</v>
      </c>
      <c r="I608" t="s">
        <v>1639</v>
      </c>
      <c r="J608" t="s">
        <v>2434</v>
      </c>
    </row>
    <row r="609" spans="2:10" ht="13.2" x14ac:dyDescent="0.25">
      <c r="B609" t="s">
        <v>1131</v>
      </c>
      <c r="C609" t="s">
        <v>310</v>
      </c>
      <c r="E609" t="s">
        <v>2435</v>
      </c>
      <c r="H609" t="s">
        <v>1780</v>
      </c>
      <c r="I609" t="s">
        <v>1639</v>
      </c>
      <c r="J609" t="s">
        <v>2436</v>
      </c>
    </row>
    <row r="610" spans="2:10" ht="13.2" x14ac:dyDescent="0.25">
      <c r="B610" t="s">
        <v>1146</v>
      </c>
      <c r="C610" t="s">
        <v>310</v>
      </c>
      <c r="E610" t="s">
        <v>2433</v>
      </c>
      <c r="H610" t="s">
        <v>1638</v>
      </c>
      <c r="I610" t="s">
        <v>1639</v>
      </c>
      <c r="J610" t="s">
        <v>2437</v>
      </c>
    </row>
    <row r="611" spans="2:10" ht="13.2" x14ac:dyDescent="0.25">
      <c r="B611" t="s">
        <v>1160</v>
      </c>
      <c r="C611" t="s">
        <v>310</v>
      </c>
      <c r="E611" t="s">
        <v>1859</v>
      </c>
      <c r="H611" t="s">
        <v>1638</v>
      </c>
      <c r="I611" t="s">
        <v>1639</v>
      </c>
      <c r="J611" t="s">
        <v>2438</v>
      </c>
    </row>
    <row r="612" spans="2:10" ht="13.2" x14ac:dyDescent="0.25">
      <c r="B612" t="s">
        <v>1174</v>
      </c>
      <c r="C612" t="s">
        <v>310</v>
      </c>
      <c r="E612" t="s">
        <v>2439</v>
      </c>
      <c r="H612" t="s">
        <v>2440</v>
      </c>
      <c r="I612" t="s">
        <v>1639</v>
      </c>
      <c r="J612" t="s">
        <v>2441</v>
      </c>
    </row>
    <row r="613" spans="2:10" ht="13.2" x14ac:dyDescent="0.25">
      <c r="B613" t="s">
        <v>1188</v>
      </c>
      <c r="C613" t="s">
        <v>310</v>
      </c>
      <c r="E613" t="s">
        <v>2442</v>
      </c>
      <c r="H613" t="s">
        <v>2412</v>
      </c>
      <c r="I613" t="s">
        <v>1639</v>
      </c>
      <c r="J613" t="s">
        <v>2443</v>
      </c>
    </row>
    <row r="614" spans="2:10" ht="13.2" x14ac:dyDescent="0.25">
      <c r="B614" t="s">
        <v>1201</v>
      </c>
      <c r="C614" t="s">
        <v>310</v>
      </c>
      <c r="E614" t="s">
        <v>2444</v>
      </c>
      <c r="H614" t="s">
        <v>1780</v>
      </c>
      <c r="I614" t="s">
        <v>1639</v>
      </c>
      <c r="J614" t="s">
        <v>2445</v>
      </c>
    </row>
    <row r="615" spans="2:10" ht="13.2" x14ac:dyDescent="0.25">
      <c r="B615" t="s">
        <v>1214</v>
      </c>
      <c r="C615" t="s">
        <v>310</v>
      </c>
      <c r="E615" t="s">
        <v>2446</v>
      </c>
      <c r="H615" t="s">
        <v>2412</v>
      </c>
      <c r="I615" t="s">
        <v>1639</v>
      </c>
      <c r="J615" t="s">
        <v>2447</v>
      </c>
    </row>
    <row r="616" spans="2:10" ht="13.2" x14ac:dyDescent="0.25">
      <c r="B616" t="s">
        <v>1225</v>
      </c>
      <c r="C616" t="s">
        <v>310</v>
      </c>
      <c r="E616" t="s">
        <v>2448</v>
      </c>
      <c r="H616" t="s">
        <v>2412</v>
      </c>
      <c r="I616" t="s">
        <v>1639</v>
      </c>
      <c r="J616" t="s">
        <v>2449</v>
      </c>
    </row>
    <row r="617" spans="2:10" ht="13.2" x14ac:dyDescent="0.25">
      <c r="B617" t="s">
        <v>1236</v>
      </c>
      <c r="C617" t="s">
        <v>310</v>
      </c>
      <c r="E617" t="s">
        <v>2450</v>
      </c>
      <c r="H617" t="s">
        <v>2412</v>
      </c>
      <c r="I617" t="s">
        <v>1639</v>
      </c>
      <c r="J617" t="s">
        <v>2451</v>
      </c>
    </row>
    <row r="618" spans="2:10" ht="13.2" x14ac:dyDescent="0.25">
      <c r="B618" t="s">
        <v>1246</v>
      </c>
      <c r="C618" t="s">
        <v>310</v>
      </c>
      <c r="E618" t="s">
        <v>1835</v>
      </c>
      <c r="H618" t="s">
        <v>2452</v>
      </c>
      <c r="I618" t="s">
        <v>1639</v>
      </c>
      <c r="J618" t="s">
        <v>2453</v>
      </c>
    </row>
    <row r="619" spans="2:10" ht="13.2" x14ac:dyDescent="0.25">
      <c r="B619" t="s">
        <v>1256</v>
      </c>
      <c r="C619" t="s">
        <v>310</v>
      </c>
      <c r="E619" t="s">
        <v>2393</v>
      </c>
      <c r="H619" t="s">
        <v>2323</v>
      </c>
      <c r="I619" t="s">
        <v>1639</v>
      </c>
      <c r="J619" t="s">
        <v>2454</v>
      </c>
    </row>
    <row r="620" spans="2:10" ht="13.2" x14ac:dyDescent="0.25">
      <c r="B620" t="s">
        <v>1265</v>
      </c>
      <c r="C620" t="s">
        <v>310</v>
      </c>
      <c r="E620" t="s">
        <v>2455</v>
      </c>
      <c r="H620" t="s">
        <v>1639</v>
      </c>
      <c r="I620" t="s">
        <v>1768</v>
      </c>
      <c r="J620" t="s">
        <v>2392</v>
      </c>
    </row>
    <row r="621" spans="2:10" ht="13.2" x14ac:dyDescent="0.25">
      <c r="B621" t="s">
        <v>1273</v>
      </c>
      <c r="C621" t="s">
        <v>310</v>
      </c>
      <c r="E621" t="s">
        <v>2456</v>
      </c>
      <c r="H621" t="s">
        <v>2412</v>
      </c>
      <c r="I621" t="s">
        <v>1639</v>
      </c>
      <c r="J621" t="s">
        <v>2457</v>
      </c>
    </row>
    <row r="622" spans="2:10" ht="13.2" x14ac:dyDescent="0.25">
      <c r="B622" t="s">
        <v>1281</v>
      </c>
      <c r="C622" t="s">
        <v>310</v>
      </c>
      <c r="E622" t="s">
        <v>2458</v>
      </c>
      <c r="H622" t="s">
        <v>1780</v>
      </c>
      <c r="I622" t="s">
        <v>1639</v>
      </c>
      <c r="J622" t="s">
        <v>2459</v>
      </c>
    </row>
    <row r="623" spans="2:10" ht="13.2" x14ac:dyDescent="0.25">
      <c r="B623" t="s">
        <v>1289</v>
      </c>
      <c r="C623" t="s">
        <v>310</v>
      </c>
      <c r="E623" t="s">
        <v>2458</v>
      </c>
      <c r="H623" t="s">
        <v>2412</v>
      </c>
      <c r="I623" t="s">
        <v>1639</v>
      </c>
      <c r="J623" t="s">
        <v>2460</v>
      </c>
    </row>
    <row r="624" spans="2:10" ht="13.2" x14ac:dyDescent="0.25">
      <c r="B624" t="s">
        <v>1350</v>
      </c>
      <c r="C624" t="s">
        <v>310</v>
      </c>
      <c r="E624" t="s">
        <v>2461</v>
      </c>
      <c r="H624" t="s">
        <v>2412</v>
      </c>
      <c r="I624" t="s">
        <v>1639</v>
      </c>
      <c r="J624" t="s">
        <v>2462</v>
      </c>
    </row>
    <row r="625" spans="2:10" ht="13.2" x14ac:dyDescent="0.25">
      <c r="B625" t="s">
        <v>1356</v>
      </c>
      <c r="C625" t="s">
        <v>310</v>
      </c>
      <c r="E625" t="s">
        <v>2463</v>
      </c>
      <c r="H625" t="s">
        <v>2412</v>
      </c>
      <c r="I625" t="s">
        <v>1639</v>
      </c>
      <c r="J625" t="s">
        <v>2464</v>
      </c>
    </row>
    <row r="626" spans="2:10" ht="13.2" x14ac:dyDescent="0.25">
      <c r="B626" t="s">
        <v>586</v>
      </c>
      <c r="C626" t="s">
        <v>306</v>
      </c>
      <c r="E626" t="s">
        <v>2465</v>
      </c>
      <c r="H626" t="s">
        <v>1642</v>
      </c>
      <c r="I626" t="s">
        <v>1639</v>
      </c>
      <c r="J626" t="s">
        <v>1643</v>
      </c>
    </row>
    <row r="627" spans="2:10" ht="13.2" x14ac:dyDescent="0.25">
      <c r="B627" t="s">
        <v>607</v>
      </c>
      <c r="C627" t="s">
        <v>306</v>
      </c>
      <c r="E627" t="s">
        <v>2465</v>
      </c>
      <c r="H627" t="s">
        <v>1644</v>
      </c>
      <c r="I627" t="s">
        <v>1639</v>
      </c>
      <c r="J627" t="s">
        <v>1643</v>
      </c>
    </row>
    <row r="628" spans="2:10" ht="13.2" x14ac:dyDescent="0.25">
      <c r="B628" t="s">
        <v>628</v>
      </c>
      <c r="C628" t="s">
        <v>306</v>
      </c>
      <c r="E628" t="s">
        <v>2465</v>
      </c>
      <c r="H628" t="s">
        <v>2466</v>
      </c>
      <c r="I628" t="s">
        <v>1639</v>
      </c>
      <c r="J628" t="s">
        <v>1643</v>
      </c>
    </row>
    <row r="629" spans="2:10" ht="13.2" x14ac:dyDescent="0.25">
      <c r="B629" t="s">
        <v>649</v>
      </c>
      <c r="C629" t="s">
        <v>306</v>
      </c>
      <c r="E629" t="s">
        <v>2465</v>
      </c>
      <c r="H629" t="s">
        <v>2467</v>
      </c>
      <c r="I629" t="s">
        <v>1639</v>
      </c>
      <c r="J629" t="s">
        <v>1643</v>
      </c>
    </row>
    <row r="630" spans="2:10" ht="13.2" x14ac:dyDescent="0.25">
      <c r="B630" t="s">
        <v>670</v>
      </c>
      <c r="C630" t="s">
        <v>306</v>
      </c>
      <c r="E630" t="s">
        <v>2468</v>
      </c>
      <c r="H630" t="s">
        <v>1638</v>
      </c>
      <c r="I630" t="s">
        <v>1639</v>
      </c>
      <c r="J630" t="s">
        <v>1765</v>
      </c>
    </row>
    <row r="631" spans="2:10" ht="13.2" x14ac:dyDescent="0.25">
      <c r="B631" t="s">
        <v>691</v>
      </c>
      <c r="C631" t="s">
        <v>306</v>
      </c>
      <c r="E631" t="s">
        <v>1637</v>
      </c>
      <c r="H631" t="s">
        <v>1638</v>
      </c>
      <c r="I631" t="s">
        <v>1639</v>
      </c>
      <c r="J631" t="s">
        <v>1765</v>
      </c>
    </row>
    <row r="632" spans="2:10" ht="13.2" x14ac:dyDescent="0.25">
      <c r="B632" t="s">
        <v>712</v>
      </c>
      <c r="C632" t="s">
        <v>306</v>
      </c>
      <c r="E632" t="s">
        <v>2469</v>
      </c>
      <c r="H632" t="s">
        <v>2004</v>
      </c>
      <c r="I632" t="s">
        <v>1639</v>
      </c>
      <c r="J632" t="s">
        <v>1672</v>
      </c>
    </row>
    <row r="633" spans="2:10" ht="13.2" x14ac:dyDescent="0.25">
      <c r="B633" t="s">
        <v>733</v>
      </c>
      <c r="C633" t="s">
        <v>306</v>
      </c>
      <c r="E633" t="s">
        <v>2469</v>
      </c>
      <c r="H633" t="s">
        <v>1642</v>
      </c>
      <c r="I633" t="s">
        <v>1639</v>
      </c>
      <c r="J633" t="s">
        <v>2470</v>
      </c>
    </row>
    <row r="634" spans="2:10" ht="13.2" x14ac:dyDescent="0.25">
      <c r="B634" t="s">
        <v>754</v>
      </c>
      <c r="C634" t="s">
        <v>306</v>
      </c>
      <c r="E634" t="s">
        <v>2469</v>
      </c>
      <c r="H634" t="s">
        <v>1644</v>
      </c>
      <c r="I634" t="s">
        <v>1639</v>
      </c>
      <c r="J634" t="s">
        <v>2471</v>
      </c>
    </row>
    <row r="635" spans="2:10" ht="13.2" x14ac:dyDescent="0.25">
      <c r="B635" t="s">
        <v>775</v>
      </c>
      <c r="C635" t="s">
        <v>306</v>
      </c>
      <c r="E635" t="s">
        <v>2469</v>
      </c>
      <c r="H635" t="s">
        <v>2472</v>
      </c>
      <c r="I635" t="s">
        <v>1639</v>
      </c>
      <c r="J635" t="s">
        <v>2002</v>
      </c>
    </row>
    <row r="636" spans="2:10" ht="13.2" x14ac:dyDescent="0.25">
      <c r="B636" t="s">
        <v>795</v>
      </c>
      <c r="C636" t="s">
        <v>306</v>
      </c>
      <c r="E636" t="s">
        <v>562</v>
      </c>
      <c r="H636" t="s">
        <v>1639</v>
      </c>
      <c r="I636" t="s">
        <v>1722</v>
      </c>
      <c r="J636" t="s">
        <v>2473</v>
      </c>
    </row>
    <row r="637" spans="2:10" ht="13.2" x14ac:dyDescent="0.25">
      <c r="B637" t="s">
        <v>2474</v>
      </c>
      <c r="C637" t="s">
        <v>306</v>
      </c>
      <c r="E637" t="s">
        <v>1656</v>
      </c>
      <c r="H637" t="s">
        <v>1639</v>
      </c>
      <c r="I637" t="s">
        <v>1639</v>
      </c>
      <c r="J637" t="s">
        <v>1660</v>
      </c>
    </row>
    <row r="638" spans="2:10" ht="13.2" x14ac:dyDescent="0.25">
      <c r="B638" t="s">
        <v>2475</v>
      </c>
      <c r="C638" t="s">
        <v>306</v>
      </c>
      <c r="E638" t="s">
        <v>2476</v>
      </c>
      <c r="H638" t="s">
        <v>1639</v>
      </c>
      <c r="I638" t="s">
        <v>1639</v>
      </c>
      <c r="J638" t="s">
        <v>1660</v>
      </c>
    </row>
    <row r="639" spans="2:10" ht="13.2" x14ac:dyDescent="0.25">
      <c r="B639" t="s">
        <v>2477</v>
      </c>
      <c r="C639" t="s">
        <v>306</v>
      </c>
      <c r="E639" t="s">
        <v>2478</v>
      </c>
      <c r="H639" t="s">
        <v>1639</v>
      </c>
      <c r="I639" t="s">
        <v>1639</v>
      </c>
      <c r="J639" t="s">
        <v>1660</v>
      </c>
    </row>
    <row r="640" spans="2:10" ht="13.2" x14ac:dyDescent="0.25">
      <c r="B640" t="s">
        <v>815</v>
      </c>
      <c r="C640" t="s">
        <v>306</v>
      </c>
      <c r="E640" t="s">
        <v>2479</v>
      </c>
      <c r="H640" t="s">
        <v>2480</v>
      </c>
      <c r="I640" t="s">
        <v>1639</v>
      </c>
      <c r="J640" t="s">
        <v>2481</v>
      </c>
    </row>
    <row r="641" spans="2:10" ht="13.2" x14ac:dyDescent="0.25">
      <c r="B641" t="s">
        <v>835</v>
      </c>
      <c r="C641" t="s">
        <v>306</v>
      </c>
      <c r="E641" t="s">
        <v>2482</v>
      </c>
      <c r="H641" t="s">
        <v>1644</v>
      </c>
      <c r="I641" t="s">
        <v>1722</v>
      </c>
      <c r="J641" t="s">
        <v>2483</v>
      </c>
    </row>
    <row r="642" spans="2:10" ht="13.2" x14ac:dyDescent="0.25">
      <c r="B642" t="s">
        <v>855</v>
      </c>
      <c r="C642" t="s">
        <v>306</v>
      </c>
      <c r="E642" t="s">
        <v>2484</v>
      </c>
      <c r="H642" t="s">
        <v>2485</v>
      </c>
      <c r="I642" t="s">
        <v>1639</v>
      </c>
      <c r="J642" t="s">
        <v>2232</v>
      </c>
    </row>
    <row r="643" spans="2:10" ht="13.2" x14ac:dyDescent="0.25">
      <c r="B643" t="s">
        <v>875</v>
      </c>
      <c r="C643" t="s">
        <v>306</v>
      </c>
      <c r="E643" t="s">
        <v>2484</v>
      </c>
      <c r="H643" t="s">
        <v>1638</v>
      </c>
      <c r="I643" t="s">
        <v>1639</v>
      </c>
      <c r="J643" t="s">
        <v>2486</v>
      </c>
    </row>
    <row r="644" spans="2:10" ht="13.2" x14ac:dyDescent="0.25">
      <c r="B644" t="s">
        <v>895</v>
      </c>
      <c r="C644" t="s">
        <v>306</v>
      </c>
      <c r="E644" t="s">
        <v>2487</v>
      </c>
      <c r="H644" t="s">
        <v>1642</v>
      </c>
      <c r="I644" t="s">
        <v>1639</v>
      </c>
      <c r="J644" t="s">
        <v>2488</v>
      </c>
    </row>
    <row r="645" spans="2:10" ht="13.2" x14ac:dyDescent="0.25">
      <c r="B645" t="s">
        <v>915</v>
      </c>
      <c r="C645" t="s">
        <v>306</v>
      </c>
      <c r="E645" t="s">
        <v>2489</v>
      </c>
      <c r="H645" t="s">
        <v>2490</v>
      </c>
      <c r="I645" t="s">
        <v>1639</v>
      </c>
      <c r="J645" t="s">
        <v>2491</v>
      </c>
    </row>
    <row r="646" spans="2:10" ht="13.2" x14ac:dyDescent="0.25">
      <c r="B646" t="s">
        <v>935</v>
      </c>
      <c r="C646" t="s">
        <v>306</v>
      </c>
      <c r="E646" t="s">
        <v>2492</v>
      </c>
      <c r="H646" t="s">
        <v>1642</v>
      </c>
      <c r="I646" t="s">
        <v>1639</v>
      </c>
      <c r="J646" t="s">
        <v>2493</v>
      </c>
    </row>
    <row r="647" spans="2:10" ht="13.2" x14ac:dyDescent="0.25">
      <c r="B647" t="s">
        <v>955</v>
      </c>
      <c r="C647" t="s">
        <v>306</v>
      </c>
      <c r="E647" t="s">
        <v>2494</v>
      </c>
      <c r="H647" t="s">
        <v>1642</v>
      </c>
      <c r="I647" t="s">
        <v>1639</v>
      </c>
      <c r="J647" t="s">
        <v>1925</v>
      </c>
    </row>
    <row r="648" spans="2:10" ht="13.2" x14ac:dyDescent="0.25">
      <c r="B648" t="s">
        <v>975</v>
      </c>
      <c r="C648" t="s">
        <v>306</v>
      </c>
      <c r="E648" t="s">
        <v>2069</v>
      </c>
      <c r="H648" t="s">
        <v>2004</v>
      </c>
      <c r="I648" t="s">
        <v>1639</v>
      </c>
      <c r="J648" t="s">
        <v>2495</v>
      </c>
    </row>
    <row r="649" spans="2:10" ht="13.2" x14ac:dyDescent="0.25">
      <c r="B649" t="s">
        <v>995</v>
      </c>
      <c r="C649" t="s">
        <v>306</v>
      </c>
      <c r="E649" t="s">
        <v>2496</v>
      </c>
      <c r="H649" t="s">
        <v>2497</v>
      </c>
      <c r="I649" t="s">
        <v>1639</v>
      </c>
      <c r="J649" t="s">
        <v>2498</v>
      </c>
    </row>
    <row r="650" spans="2:10" ht="13.2" x14ac:dyDescent="0.25">
      <c r="B650" t="s">
        <v>1013</v>
      </c>
      <c r="C650" t="s">
        <v>306</v>
      </c>
      <c r="E650" t="s">
        <v>2499</v>
      </c>
      <c r="H650" t="s">
        <v>2500</v>
      </c>
      <c r="I650" t="s">
        <v>1639</v>
      </c>
      <c r="J650" t="s">
        <v>1687</v>
      </c>
    </row>
    <row r="651" spans="2:10" ht="13.2" x14ac:dyDescent="0.25">
      <c r="B651" t="s">
        <v>1031</v>
      </c>
      <c r="C651" t="s">
        <v>306</v>
      </c>
      <c r="E651" t="s">
        <v>2501</v>
      </c>
      <c r="H651" t="s">
        <v>2466</v>
      </c>
      <c r="I651" t="s">
        <v>1639</v>
      </c>
      <c r="J651" t="s">
        <v>2502</v>
      </c>
    </row>
    <row r="652" spans="2:10" ht="13.2" x14ac:dyDescent="0.25">
      <c r="B652" t="s">
        <v>1049</v>
      </c>
      <c r="C652" t="s">
        <v>306</v>
      </c>
      <c r="E652" t="s">
        <v>2503</v>
      </c>
      <c r="H652" t="s">
        <v>1639</v>
      </c>
      <c r="I652" t="s">
        <v>1722</v>
      </c>
      <c r="J652" t="s">
        <v>2504</v>
      </c>
    </row>
    <row r="653" spans="2:10" ht="13.2" x14ac:dyDescent="0.25">
      <c r="B653" t="s">
        <v>1065</v>
      </c>
      <c r="C653" t="s">
        <v>306</v>
      </c>
      <c r="E653" t="s">
        <v>2505</v>
      </c>
      <c r="H653" t="s">
        <v>2506</v>
      </c>
      <c r="I653" t="s">
        <v>1639</v>
      </c>
      <c r="J653" t="s">
        <v>2507</v>
      </c>
    </row>
    <row r="654" spans="2:10" ht="13.2" x14ac:dyDescent="0.25">
      <c r="B654" t="s">
        <v>1081</v>
      </c>
      <c r="C654" t="s">
        <v>306</v>
      </c>
      <c r="E654" t="s">
        <v>2505</v>
      </c>
      <c r="H654" t="s">
        <v>2508</v>
      </c>
      <c r="I654" t="s">
        <v>1639</v>
      </c>
      <c r="J654" t="s">
        <v>2509</v>
      </c>
    </row>
    <row r="655" spans="2:10" ht="13.2" x14ac:dyDescent="0.25">
      <c r="B655" t="s">
        <v>1097</v>
      </c>
      <c r="C655" t="s">
        <v>306</v>
      </c>
      <c r="E655" t="s">
        <v>2484</v>
      </c>
      <c r="H655" t="s">
        <v>1639</v>
      </c>
      <c r="I655" t="s">
        <v>1722</v>
      </c>
      <c r="J655" t="s">
        <v>2510</v>
      </c>
    </row>
    <row r="656" spans="2:10" ht="13.2" x14ac:dyDescent="0.25">
      <c r="B656" t="s">
        <v>1113</v>
      </c>
      <c r="C656" t="s">
        <v>306</v>
      </c>
      <c r="E656" t="s">
        <v>1697</v>
      </c>
      <c r="H656" t="s">
        <v>1639</v>
      </c>
      <c r="I656" t="s">
        <v>1722</v>
      </c>
      <c r="J656" t="s">
        <v>2511</v>
      </c>
    </row>
    <row r="657" spans="2:10" ht="13.2" x14ac:dyDescent="0.25">
      <c r="B657" t="s">
        <v>1129</v>
      </c>
      <c r="C657" t="s">
        <v>306</v>
      </c>
      <c r="E657" t="s">
        <v>2512</v>
      </c>
      <c r="H657" t="s">
        <v>2004</v>
      </c>
      <c r="I657" t="s">
        <v>1639</v>
      </c>
      <c r="J657" t="s">
        <v>2513</v>
      </c>
    </row>
    <row r="658" spans="2:10" ht="13.2" x14ac:dyDescent="0.25">
      <c r="B658" t="s">
        <v>1144</v>
      </c>
      <c r="C658" t="s">
        <v>306</v>
      </c>
      <c r="E658" t="s">
        <v>2512</v>
      </c>
      <c r="H658" t="s">
        <v>1642</v>
      </c>
      <c r="I658" t="s">
        <v>1639</v>
      </c>
      <c r="J658" t="s">
        <v>2514</v>
      </c>
    </row>
    <row r="659" spans="2:10" ht="13.2" x14ac:dyDescent="0.25">
      <c r="B659" t="s">
        <v>1158</v>
      </c>
      <c r="C659" t="s">
        <v>306</v>
      </c>
      <c r="E659" t="s">
        <v>2512</v>
      </c>
      <c r="H659" t="s">
        <v>1644</v>
      </c>
      <c r="I659" t="s">
        <v>1639</v>
      </c>
      <c r="J659" t="s">
        <v>2515</v>
      </c>
    </row>
    <row r="660" spans="2:10" ht="13.2" x14ac:dyDescent="0.25">
      <c r="B660" t="s">
        <v>1172</v>
      </c>
      <c r="C660" t="s">
        <v>306</v>
      </c>
      <c r="E660" t="s">
        <v>2512</v>
      </c>
      <c r="H660" t="s">
        <v>2466</v>
      </c>
      <c r="I660" t="s">
        <v>1639</v>
      </c>
      <c r="J660" t="s">
        <v>2516</v>
      </c>
    </row>
    <row r="661" spans="2:10" ht="13.2" x14ac:dyDescent="0.25">
      <c r="B661" t="s">
        <v>1186</v>
      </c>
      <c r="C661" t="s">
        <v>306</v>
      </c>
      <c r="E661" t="s">
        <v>2517</v>
      </c>
      <c r="H661" t="s">
        <v>1639</v>
      </c>
      <c r="I661" t="s">
        <v>1722</v>
      </c>
      <c r="J661" t="s">
        <v>2518</v>
      </c>
    </row>
    <row r="662" spans="2:10" ht="13.2" x14ac:dyDescent="0.25">
      <c r="B662" t="s">
        <v>2519</v>
      </c>
      <c r="C662" t="s">
        <v>306</v>
      </c>
      <c r="E662" t="s">
        <v>1700</v>
      </c>
      <c r="H662" t="s">
        <v>1639</v>
      </c>
      <c r="I662" t="s">
        <v>1639</v>
      </c>
      <c r="J662" t="s">
        <v>2518</v>
      </c>
    </row>
    <row r="663" spans="2:10" ht="13.2" x14ac:dyDescent="0.25">
      <c r="B663" t="s">
        <v>1199</v>
      </c>
      <c r="C663" t="s">
        <v>306</v>
      </c>
      <c r="E663" t="s">
        <v>1808</v>
      </c>
      <c r="H663" t="s">
        <v>1642</v>
      </c>
      <c r="I663" t="s">
        <v>1639</v>
      </c>
      <c r="J663" t="s">
        <v>2520</v>
      </c>
    </row>
    <row r="664" spans="2:10" ht="13.2" x14ac:dyDescent="0.25">
      <c r="B664" t="s">
        <v>1212</v>
      </c>
      <c r="C664" t="s">
        <v>306</v>
      </c>
      <c r="E664" t="s">
        <v>2521</v>
      </c>
      <c r="H664" t="s">
        <v>2500</v>
      </c>
      <c r="I664" t="s">
        <v>1639</v>
      </c>
      <c r="J664" t="s">
        <v>2522</v>
      </c>
    </row>
    <row r="665" spans="2:10" ht="13.2" x14ac:dyDescent="0.25">
      <c r="B665" t="s">
        <v>1223</v>
      </c>
      <c r="C665" t="s">
        <v>306</v>
      </c>
      <c r="E665" t="s">
        <v>2523</v>
      </c>
      <c r="H665" t="s">
        <v>2004</v>
      </c>
      <c r="I665" t="s">
        <v>1639</v>
      </c>
      <c r="J665" t="s">
        <v>2524</v>
      </c>
    </row>
    <row r="666" spans="2:10" ht="13.2" x14ac:dyDescent="0.25">
      <c r="B666" t="s">
        <v>1234</v>
      </c>
      <c r="C666" t="s">
        <v>306</v>
      </c>
      <c r="E666" t="s">
        <v>2293</v>
      </c>
      <c r="H666" t="s">
        <v>2004</v>
      </c>
      <c r="I666" t="s">
        <v>1639</v>
      </c>
      <c r="J666" t="s">
        <v>2525</v>
      </c>
    </row>
    <row r="667" spans="2:10" ht="13.2" x14ac:dyDescent="0.25">
      <c r="B667" t="s">
        <v>1244</v>
      </c>
      <c r="C667" t="s">
        <v>306</v>
      </c>
      <c r="E667" t="s">
        <v>2526</v>
      </c>
      <c r="H667" t="s">
        <v>1644</v>
      </c>
      <c r="I667" t="s">
        <v>1639</v>
      </c>
      <c r="J667" t="s">
        <v>2527</v>
      </c>
    </row>
    <row r="668" spans="2:10" ht="13.2" x14ac:dyDescent="0.25">
      <c r="B668" t="s">
        <v>1254</v>
      </c>
      <c r="C668" t="s">
        <v>306</v>
      </c>
      <c r="E668" t="s">
        <v>2528</v>
      </c>
      <c r="H668" t="s">
        <v>2004</v>
      </c>
      <c r="I668" t="s">
        <v>1639</v>
      </c>
      <c r="J668" t="s">
        <v>2337</v>
      </c>
    </row>
    <row r="669" spans="2:10" ht="13.2" x14ac:dyDescent="0.25">
      <c r="B669" t="s">
        <v>1264</v>
      </c>
      <c r="C669" t="s">
        <v>306</v>
      </c>
      <c r="E669" t="s">
        <v>2529</v>
      </c>
      <c r="H669" t="s">
        <v>1638</v>
      </c>
      <c r="I669" t="s">
        <v>1639</v>
      </c>
      <c r="J669" t="s">
        <v>2530</v>
      </c>
    </row>
    <row r="670" spans="2:10" ht="13.2" x14ac:dyDescent="0.25">
      <c r="B670" t="s">
        <v>1272</v>
      </c>
      <c r="C670" t="s">
        <v>306</v>
      </c>
      <c r="E670" t="s">
        <v>2529</v>
      </c>
      <c r="H670" t="s">
        <v>1671</v>
      </c>
      <c r="I670" t="s">
        <v>1639</v>
      </c>
      <c r="J670" t="s">
        <v>2530</v>
      </c>
    </row>
    <row r="671" spans="2:10" ht="13.2" x14ac:dyDescent="0.25">
      <c r="B671" t="s">
        <v>1280</v>
      </c>
      <c r="C671" t="s">
        <v>306</v>
      </c>
      <c r="E671" t="s">
        <v>2531</v>
      </c>
      <c r="H671" t="s">
        <v>1991</v>
      </c>
      <c r="I671" t="s">
        <v>1639</v>
      </c>
      <c r="J671" t="s">
        <v>2532</v>
      </c>
    </row>
    <row r="672" spans="2:10" ht="13.2" x14ac:dyDescent="0.25">
      <c r="B672" t="s">
        <v>1288</v>
      </c>
      <c r="C672" t="s">
        <v>306</v>
      </c>
      <c r="E672" t="s">
        <v>2533</v>
      </c>
      <c r="H672" t="s">
        <v>2500</v>
      </c>
      <c r="I672" t="s">
        <v>1639</v>
      </c>
      <c r="J672" t="s">
        <v>2534</v>
      </c>
    </row>
    <row r="673" spans="2:10" ht="13.2" x14ac:dyDescent="0.25">
      <c r="B673" t="s">
        <v>1296</v>
      </c>
      <c r="C673" t="s">
        <v>306</v>
      </c>
      <c r="E673" t="s">
        <v>2535</v>
      </c>
      <c r="H673" t="s">
        <v>1935</v>
      </c>
      <c r="I673" t="s">
        <v>1639</v>
      </c>
      <c r="J673" t="s">
        <v>2536</v>
      </c>
    </row>
    <row r="674" spans="2:10" ht="13.2" x14ac:dyDescent="0.25">
      <c r="B674" t="s">
        <v>1304</v>
      </c>
      <c r="C674" t="s">
        <v>306</v>
      </c>
      <c r="E674" t="s">
        <v>2537</v>
      </c>
      <c r="H674" t="s">
        <v>1642</v>
      </c>
      <c r="I674" t="s">
        <v>1639</v>
      </c>
      <c r="J674" t="s">
        <v>2538</v>
      </c>
    </row>
    <row r="675" spans="2:10" ht="13.2" x14ac:dyDescent="0.25">
      <c r="B675" t="s">
        <v>1312</v>
      </c>
      <c r="C675" t="s">
        <v>306</v>
      </c>
      <c r="E675" t="s">
        <v>2539</v>
      </c>
      <c r="H675" t="s">
        <v>1644</v>
      </c>
      <c r="I675" t="s">
        <v>1639</v>
      </c>
      <c r="J675" t="s">
        <v>2540</v>
      </c>
    </row>
    <row r="676" spans="2:10" ht="13.2" x14ac:dyDescent="0.25">
      <c r="B676" t="s">
        <v>1320</v>
      </c>
      <c r="C676" t="s">
        <v>306</v>
      </c>
      <c r="E676" t="s">
        <v>2541</v>
      </c>
      <c r="H676" t="s">
        <v>2467</v>
      </c>
      <c r="I676" t="s">
        <v>1639</v>
      </c>
      <c r="J676" t="s">
        <v>2538</v>
      </c>
    </row>
    <row r="677" spans="2:10" ht="13.2" x14ac:dyDescent="0.25">
      <c r="B677" t="s">
        <v>1328</v>
      </c>
      <c r="C677" t="s">
        <v>306</v>
      </c>
      <c r="E677" t="s">
        <v>2542</v>
      </c>
      <c r="H677" t="s">
        <v>2004</v>
      </c>
      <c r="I677" t="s">
        <v>1639</v>
      </c>
      <c r="J677" t="s">
        <v>2543</v>
      </c>
    </row>
    <row r="678" spans="2:10" ht="13.2" x14ac:dyDescent="0.25">
      <c r="B678" t="s">
        <v>1335</v>
      </c>
      <c r="C678" t="s">
        <v>306</v>
      </c>
      <c r="E678" t="s">
        <v>2544</v>
      </c>
      <c r="H678" t="s">
        <v>1642</v>
      </c>
      <c r="I678" t="s">
        <v>1639</v>
      </c>
      <c r="J678" t="s">
        <v>2545</v>
      </c>
    </row>
    <row r="679" spans="2:10" ht="13.2" x14ac:dyDescent="0.25">
      <c r="B679" t="s">
        <v>1342</v>
      </c>
      <c r="C679" t="s">
        <v>306</v>
      </c>
      <c r="E679" t="s">
        <v>2542</v>
      </c>
      <c r="H679" t="s">
        <v>1644</v>
      </c>
      <c r="I679" t="s">
        <v>1639</v>
      </c>
      <c r="J679" t="s">
        <v>2546</v>
      </c>
    </row>
    <row r="680" spans="2:10" ht="13.2" x14ac:dyDescent="0.25">
      <c r="B680" t="s">
        <v>1349</v>
      </c>
      <c r="C680" t="s">
        <v>306</v>
      </c>
      <c r="E680" t="s">
        <v>2542</v>
      </c>
      <c r="H680" t="s">
        <v>2467</v>
      </c>
      <c r="I680" t="s">
        <v>1639</v>
      </c>
      <c r="J680" t="s">
        <v>2545</v>
      </c>
    </row>
    <row r="681" spans="2:10" ht="13.2" x14ac:dyDescent="0.25">
      <c r="B681" t="s">
        <v>1355</v>
      </c>
      <c r="C681" t="s">
        <v>306</v>
      </c>
      <c r="E681" t="s">
        <v>2547</v>
      </c>
      <c r="H681" t="s">
        <v>2004</v>
      </c>
      <c r="I681" t="s">
        <v>1639</v>
      </c>
      <c r="J681" t="s">
        <v>2548</v>
      </c>
    </row>
    <row r="682" spans="2:10" ht="13.2" x14ac:dyDescent="0.25">
      <c r="B682" t="s">
        <v>1361</v>
      </c>
      <c r="C682" t="s">
        <v>306</v>
      </c>
      <c r="E682" t="s">
        <v>2549</v>
      </c>
      <c r="H682" t="s">
        <v>2004</v>
      </c>
      <c r="I682" t="s">
        <v>1639</v>
      </c>
      <c r="J682" t="s">
        <v>2550</v>
      </c>
    </row>
    <row r="683" spans="2:10" ht="13.2" x14ac:dyDescent="0.25">
      <c r="B683" t="s">
        <v>1367</v>
      </c>
      <c r="C683" t="s">
        <v>306</v>
      </c>
      <c r="E683" t="s">
        <v>1842</v>
      </c>
      <c r="H683" t="s">
        <v>2004</v>
      </c>
      <c r="I683" t="s">
        <v>1639</v>
      </c>
      <c r="J683" t="s">
        <v>2551</v>
      </c>
    </row>
    <row r="684" spans="2:10" ht="13.2" x14ac:dyDescent="0.25">
      <c r="B684" t="s">
        <v>1373</v>
      </c>
      <c r="C684" t="s">
        <v>306</v>
      </c>
      <c r="E684" t="s">
        <v>2547</v>
      </c>
      <c r="H684" t="s">
        <v>1642</v>
      </c>
      <c r="I684" t="s">
        <v>1639</v>
      </c>
      <c r="J684" t="s">
        <v>2552</v>
      </c>
    </row>
    <row r="685" spans="2:10" ht="13.2" x14ac:dyDescent="0.25">
      <c r="B685" t="s">
        <v>1378</v>
      </c>
      <c r="C685" t="s">
        <v>306</v>
      </c>
      <c r="E685" t="s">
        <v>2549</v>
      </c>
      <c r="H685" t="s">
        <v>1642</v>
      </c>
      <c r="I685" t="s">
        <v>1639</v>
      </c>
      <c r="J685" t="s">
        <v>2550</v>
      </c>
    </row>
    <row r="686" spans="2:10" ht="13.2" x14ac:dyDescent="0.25">
      <c r="B686" t="s">
        <v>1383</v>
      </c>
      <c r="C686" t="s">
        <v>306</v>
      </c>
      <c r="E686" t="s">
        <v>1842</v>
      </c>
      <c r="H686" t="s">
        <v>1642</v>
      </c>
      <c r="I686" t="s">
        <v>1639</v>
      </c>
      <c r="J686" t="s">
        <v>2551</v>
      </c>
    </row>
    <row r="687" spans="2:10" ht="13.2" x14ac:dyDescent="0.25">
      <c r="B687" t="s">
        <v>1388</v>
      </c>
      <c r="C687" t="s">
        <v>306</v>
      </c>
      <c r="E687" t="s">
        <v>2549</v>
      </c>
      <c r="H687" t="s">
        <v>1644</v>
      </c>
      <c r="I687" t="s">
        <v>1639</v>
      </c>
      <c r="J687" t="s">
        <v>2550</v>
      </c>
    </row>
    <row r="688" spans="2:10" ht="13.2" x14ac:dyDescent="0.25">
      <c r="B688" t="s">
        <v>1393</v>
      </c>
      <c r="C688" t="s">
        <v>306</v>
      </c>
      <c r="E688" t="s">
        <v>1842</v>
      </c>
      <c r="H688" t="s">
        <v>1644</v>
      </c>
      <c r="I688" t="s">
        <v>1639</v>
      </c>
      <c r="J688" t="s">
        <v>2213</v>
      </c>
    </row>
    <row r="689" spans="2:10" ht="13.2" x14ac:dyDescent="0.25">
      <c r="B689" t="s">
        <v>1398</v>
      </c>
      <c r="C689" t="s">
        <v>306</v>
      </c>
      <c r="E689" t="s">
        <v>1842</v>
      </c>
      <c r="H689" t="s">
        <v>2466</v>
      </c>
      <c r="I689" t="s">
        <v>1639</v>
      </c>
      <c r="J689" t="s">
        <v>2553</v>
      </c>
    </row>
    <row r="690" spans="2:10" ht="13.2" x14ac:dyDescent="0.25">
      <c r="B690" t="s">
        <v>1402</v>
      </c>
      <c r="C690" t="s">
        <v>306</v>
      </c>
      <c r="E690" t="s">
        <v>2547</v>
      </c>
      <c r="H690" t="s">
        <v>2001</v>
      </c>
      <c r="I690" t="s">
        <v>1639</v>
      </c>
      <c r="J690" t="s">
        <v>2554</v>
      </c>
    </row>
    <row r="691" spans="2:10" ht="13.2" x14ac:dyDescent="0.25">
      <c r="B691" t="s">
        <v>1406</v>
      </c>
      <c r="C691" t="s">
        <v>306</v>
      </c>
      <c r="E691" t="s">
        <v>2549</v>
      </c>
      <c r="H691" t="s">
        <v>2001</v>
      </c>
      <c r="I691" t="s">
        <v>1639</v>
      </c>
      <c r="J691" t="s">
        <v>2550</v>
      </c>
    </row>
    <row r="692" spans="2:10" ht="13.2" x14ac:dyDescent="0.25">
      <c r="B692" t="s">
        <v>1410</v>
      </c>
      <c r="C692" t="s">
        <v>306</v>
      </c>
      <c r="E692" t="s">
        <v>1842</v>
      </c>
      <c r="H692" t="s">
        <v>2001</v>
      </c>
      <c r="I692" t="s">
        <v>1639</v>
      </c>
      <c r="J692" t="s">
        <v>2555</v>
      </c>
    </row>
    <row r="693" spans="2:10" ht="13.2" x14ac:dyDescent="0.25">
      <c r="B693" t="s">
        <v>1414</v>
      </c>
      <c r="C693" t="s">
        <v>306</v>
      </c>
      <c r="E693" t="s">
        <v>2556</v>
      </c>
      <c r="H693" t="s">
        <v>2472</v>
      </c>
      <c r="I693" t="s">
        <v>1639</v>
      </c>
      <c r="J693" t="s">
        <v>2557</v>
      </c>
    </row>
    <row r="694" spans="2:10" ht="13.2" x14ac:dyDescent="0.25">
      <c r="B694" t="s">
        <v>1417</v>
      </c>
      <c r="C694" t="s">
        <v>306</v>
      </c>
      <c r="E694" t="s">
        <v>2558</v>
      </c>
      <c r="H694" t="s">
        <v>1639</v>
      </c>
      <c r="I694" t="s">
        <v>1722</v>
      </c>
      <c r="J694" t="s">
        <v>2559</v>
      </c>
    </row>
    <row r="695" spans="2:10" ht="13.2" x14ac:dyDescent="0.25">
      <c r="B695" t="s">
        <v>1420</v>
      </c>
      <c r="C695" t="s">
        <v>306</v>
      </c>
      <c r="E695" t="s">
        <v>2560</v>
      </c>
      <c r="H695" t="s">
        <v>1639</v>
      </c>
      <c r="I695" t="s">
        <v>1722</v>
      </c>
      <c r="J695" t="s">
        <v>2561</v>
      </c>
    </row>
    <row r="696" spans="2:10" ht="13.2" x14ac:dyDescent="0.25">
      <c r="B696" t="s">
        <v>1423</v>
      </c>
      <c r="C696" t="s">
        <v>306</v>
      </c>
      <c r="E696" t="s">
        <v>2562</v>
      </c>
      <c r="H696" t="s">
        <v>1940</v>
      </c>
      <c r="I696" t="s">
        <v>1639</v>
      </c>
      <c r="J696" t="s">
        <v>2563</v>
      </c>
    </row>
    <row r="697" spans="2:10" ht="13.2" x14ac:dyDescent="0.25">
      <c r="B697" t="s">
        <v>1426</v>
      </c>
      <c r="C697" t="s">
        <v>306</v>
      </c>
      <c r="E697" t="s">
        <v>2562</v>
      </c>
      <c r="H697" t="s">
        <v>1639</v>
      </c>
      <c r="I697" t="s">
        <v>1722</v>
      </c>
      <c r="J697" t="s">
        <v>2564</v>
      </c>
    </row>
    <row r="698" spans="2:10" ht="13.2" x14ac:dyDescent="0.25">
      <c r="B698" t="s">
        <v>1429</v>
      </c>
      <c r="C698" t="s">
        <v>306</v>
      </c>
      <c r="E698" t="s">
        <v>2565</v>
      </c>
      <c r="H698" t="s">
        <v>1639</v>
      </c>
      <c r="I698" t="s">
        <v>1722</v>
      </c>
      <c r="J698" t="s">
        <v>2566</v>
      </c>
    </row>
    <row r="699" spans="2:10" ht="13.2" x14ac:dyDescent="0.25">
      <c r="B699" t="s">
        <v>1432</v>
      </c>
      <c r="C699" t="s">
        <v>306</v>
      </c>
      <c r="E699" t="s">
        <v>2562</v>
      </c>
      <c r="H699" t="s">
        <v>1991</v>
      </c>
      <c r="I699" t="s">
        <v>1639</v>
      </c>
      <c r="J699" t="s">
        <v>2563</v>
      </c>
    </row>
    <row r="700" spans="2:10" ht="13.2" x14ac:dyDescent="0.25">
      <c r="B700" t="s">
        <v>584</v>
      </c>
      <c r="C700" t="s">
        <v>2567</v>
      </c>
      <c r="E700" t="s">
        <v>2568</v>
      </c>
      <c r="H700" t="s">
        <v>2569</v>
      </c>
      <c r="I700" t="s">
        <v>1639</v>
      </c>
      <c r="J700" t="s">
        <v>2570</v>
      </c>
    </row>
    <row r="701" spans="2:10" ht="13.2" x14ac:dyDescent="0.25">
      <c r="B701" t="s">
        <v>605</v>
      </c>
      <c r="C701" t="s">
        <v>2567</v>
      </c>
      <c r="E701" t="s">
        <v>2571</v>
      </c>
      <c r="H701" t="s">
        <v>2466</v>
      </c>
      <c r="I701" t="s">
        <v>1639</v>
      </c>
      <c r="J701" t="s">
        <v>2572</v>
      </c>
    </row>
    <row r="702" spans="2:10" ht="13.2" x14ac:dyDescent="0.25">
      <c r="B702" t="s">
        <v>626</v>
      </c>
      <c r="C702" t="s">
        <v>2567</v>
      </c>
      <c r="E702" t="s">
        <v>2573</v>
      </c>
      <c r="H702" t="s">
        <v>2323</v>
      </c>
      <c r="I702" t="s">
        <v>1639</v>
      </c>
      <c r="J702" t="s">
        <v>2572</v>
      </c>
    </row>
    <row r="703" spans="2:10" ht="13.2" x14ac:dyDescent="0.25">
      <c r="B703" t="s">
        <v>647</v>
      </c>
      <c r="C703" t="s">
        <v>2567</v>
      </c>
      <c r="E703" t="s">
        <v>2574</v>
      </c>
      <c r="H703" t="s">
        <v>2575</v>
      </c>
      <c r="I703" t="s">
        <v>1639</v>
      </c>
      <c r="J703" t="s">
        <v>2576</v>
      </c>
    </row>
    <row r="704" spans="2:10" ht="13.2" x14ac:dyDescent="0.25">
      <c r="B704" t="s">
        <v>668</v>
      </c>
      <c r="C704" t="s">
        <v>2567</v>
      </c>
      <c r="E704" t="s">
        <v>2577</v>
      </c>
      <c r="H704" t="s">
        <v>2578</v>
      </c>
      <c r="I704" t="s">
        <v>1639</v>
      </c>
      <c r="J704" t="s">
        <v>2579</v>
      </c>
    </row>
    <row r="705" spans="2:10" ht="13.2" x14ac:dyDescent="0.25">
      <c r="B705" t="s">
        <v>689</v>
      </c>
      <c r="C705" t="s">
        <v>2567</v>
      </c>
      <c r="E705" t="s">
        <v>2580</v>
      </c>
      <c r="H705" t="s">
        <v>2581</v>
      </c>
      <c r="I705" t="s">
        <v>1639</v>
      </c>
      <c r="J705" t="s">
        <v>2582</v>
      </c>
    </row>
    <row r="706" spans="2:10" ht="13.2" x14ac:dyDescent="0.25">
      <c r="B706" t="s">
        <v>710</v>
      </c>
      <c r="C706" t="s">
        <v>2567</v>
      </c>
      <c r="E706" t="s">
        <v>2583</v>
      </c>
      <c r="H706" t="s">
        <v>2569</v>
      </c>
      <c r="I706" t="s">
        <v>1639</v>
      </c>
      <c r="J706" t="s">
        <v>2584</v>
      </c>
    </row>
    <row r="707" spans="2:10" ht="13.2" x14ac:dyDescent="0.25">
      <c r="B707" t="s">
        <v>731</v>
      </c>
      <c r="C707" t="s">
        <v>2567</v>
      </c>
      <c r="E707" t="s">
        <v>2585</v>
      </c>
      <c r="H707" t="s">
        <v>2466</v>
      </c>
      <c r="I707" t="s">
        <v>1639</v>
      </c>
      <c r="J707" t="s">
        <v>2586</v>
      </c>
    </row>
    <row r="708" spans="2:10" ht="13.2" x14ac:dyDescent="0.25">
      <c r="B708" t="s">
        <v>752</v>
      </c>
      <c r="C708" t="s">
        <v>2567</v>
      </c>
      <c r="E708" t="s">
        <v>2587</v>
      </c>
      <c r="H708" t="s">
        <v>2323</v>
      </c>
      <c r="I708" t="s">
        <v>1639</v>
      </c>
      <c r="J708" t="s">
        <v>2588</v>
      </c>
    </row>
    <row r="709" spans="2:10" ht="13.2" x14ac:dyDescent="0.25">
      <c r="B709" t="s">
        <v>773</v>
      </c>
      <c r="C709" t="s">
        <v>2567</v>
      </c>
      <c r="E709" t="s">
        <v>2589</v>
      </c>
      <c r="H709" t="s">
        <v>2581</v>
      </c>
      <c r="I709" t="s">
        <v>1639</v>
      </c>
      <c r="J709" t="s">
        <v>2590</v>
      </c>
    </row>
    <row r="710" spans="2:10" ht="13.2" x14ac:dyDescent="0.25">
      <c r="B710" t="s">
        <v>2591</v>
      </c>
      <c r="C710" t="s">
        <v>2567</v>
      </c>
      <c r="E710" t="s">
        <v>2592</v>
      </c>
      <c r="H710" t="s">
        <v>1639</v>
      </c>
      <c r="I710" t="s">
        <v>1639</v>
      </c>
      <c r="J710" t="s">
        <v>2593</v>
      </c>
    </row>
    <row r="711" spans="2:10" s="575" customFormat="1" ht="13.2" x14ac:dyDescent="0.25">
      <c r="B711" s="575" t="s">
        <v>2594</v>
      </c>
      <c r="C711" s="575" t="s">
        <v>2567</v>
      </c>
      <c r="E711" s="575" t="s">
        <v>2595</v>
      </c>
      <c r="H711" s="575" t="s">
        <v>1639</v>
      </c>
      <c r="I711" s="575" t="s">
        <v>2596</v>
      </c>
      <c r="J711" s="575" t="s">
        <v>2597</v>
      </c>
    </row>
    <row r="712" spans="2:10" s="575" customFormat="1" ht="13.2" x14ac:dyDescent="0.25">
      <c r="B712" s="575" t="s">
        <v>2598</v>
      </c>
      <c r="C712" s="575" t="s">
        <v>2567</v>
      </c>
      <c r="E712" s="575" t="s">
        <v>2599</v>
      </c>
      <c r="H712" s="575" t="s">
        <v>1639</v>
      </c>
      <c r="I712" s="575" t="s">
        <v>2596</v>
      </c>
      <c r="J712" s="575" t="s">
        <v>2600</v>
      </c>
    </row>
    <row r="713" spans="2:10" s="575" customFormat="1" ht="13.2" x14ac:dyDescent="0.25">
      <c r="B713" s="575" t="s">
        <v>2601</v>
      </c>
      <c r="C713" s="575" t="s">
        <v>2567</v>
      </c>
      <c r="E713" s="575" t="s">
        <v>2602</v>
      </c>
      <c r="H713" s="575" t="s">
        <v>1639</v>
      </c>
      <c r="I713" s="575" t="s">
        <v>2603</v>
      </c>
      <c r="J713" s="575" t="s">
        <v>2604</v>
      </c>
    </row>
    <row r="714" spans="2:10" s="575" customFormat="1" ht="13.2" x14ac:dyDescent="0.25">
      <c r="B714" s="575" t="s">
        <v>2605</v>
      </c>
      <c r="C714" s="575" t="s">
        <v>2567</v>
      </c>
      <c r="E714" s="575" t="s">
        <v>2606</v>
      </c>
      <c r="H714" s="575" t="s">
        <v>1639</v>
      </c>
      <c r="I714" s="575" t="s">
        <v>2603</v>
      </c>
      <c r="J714" s="575" t="s">
        <v>2604</v>
      </c>
    </row>
    <row r="715" spans="2:10" s="575" customFormat="1" ht="13.2" x14ac:dyDescent="0.25">
      <c r="B715" s="575" t="s">
        <v>2607</v>
      </c>
      <c r="C715" s="575" t="s">
        <v>2567</v>
      </c>
      <c r="E715" s="575" t="s">
        <v>2608</v>
      </c>
      <c r="H715" s="575" t="s">
        <v>1639</v>
      </c>
      <c r="I715" s="575" t="s">
        <v>2596</v>
      </c>
      <c r="J715" s="575" t="s">
        <v>2609</v>
      </c>
    </row>
    <row r="716" spans="2:10" ht="13.2" x14ac:dyDescent="0.25">
      <c r="B716" t="s">
        <v>793</v>
      </c>
      <c r="C716" t="s">
        <v>2567</v>
      </c>
      <c r="E716" t="s">
        <v>2610</v>
      </c>
      <c r="H716" t="s">
        <v>2581</v>
      </c>
      <c r="I716" t="s">
        <v>1639</v>
      </c>
      <c r="J716" t="s">
        <v>2611</v>
      </c>
    </row>
    <row r="717" spans="2:10" ht="13.2" x14ac:dyDescent="0.25">
      <c r="B717" t="s">
        <v>813</v>
      </c>
      <c r="C717" t="s">
        <v>2567</v>
      </c>
      <c r="E717" t="s">
        <v>2612</v>
      </c>
      <c r="H717" t="s">
        <v>2581</v>
      </c>
      <c r="I717" t="s">
        <v>1639</v>
      </c>
      <c r="J717" t="s">
        <v>2613</v>
      </c>
    </row>
    <row r="718" spans="2:10" s="575" customFormat="1" ht="13.2" x14ac:dyDescent="0.25">
      <c r="B718" s="575" t="s">
        <v>2614</v>
      </c>
      <c r="C718" s="575" t="s">
        <v>2567</v>
      </c>
      <c r="E718" s="575" t="s">
        <v>2615</v>
      </c>
      <c r="H718" s="575" t="s">
        <v>1639</v>
      </c>
      <c r="I718" s="575" t="s">
        <v>2596</v>
      </c>
      <c r="J718" s="575" t="s">
        <v>2616</v>
      </c>
    </row>
    <row r="719" spans="2:10" ht="13.2" x14ac:dyDescent="0.25">
      <c r="B719" t="s">
        <v>2617</v>
      </c>
      <c r="C719" t="s">
        <v>2567</v>
      </c>
      <c r="E719" t="s">
        <v>2618</v>
      </c>
      <c r="H719" t="s">
        <v>1639</v>
      </c>
      <c r="I719" t="s">
        <v>1639</v>
      </c>
      <c r="J719" t="s">
        <v>2619</v>
      </c>
    </row>
    <row r="720" spans="2:10" s="575" customFormat="1" ht="13.2" x14ac:dyDescent="0.25">
      <c r="B720" s="575" t="s">
        <v>2620</v>
      </c>
      <c r="C720" s="575" t="s">
        <v>2567</v>
      </c>
      <c r="E720" s="575" t="s">
        <v>2621</v>
      </c>
      <c r="H720" s="575" t="s">
        <v>1639</v>
      </c>
      <c r="I720" s="575" t="s">
        <v>2596</v>
      </c>
      <c r="J720" s="575" t="s">
        <v>2597</v>
      </c>
    </row>
    <row r="721" spans="2:10" s="575" customFormat="1" ht="13.2" x14ac:dyDescent="0.25">
      <c r="B721" s="575" t="s">
        <v>2622</v>
      </c>
      <c r="C721" s="575" t="s">
        <v>2567</v>
      </c>
      <c r="E721" s="575" t="s">
        <v>2623</v>
      </c>
      <c r="H721" s="575" t="s">
        <v>1639</v>
      </c>
      <c r="I721" s="575" t="s">
        <v>2603</v>
      </c>
      <c r="J721" s="575" t="s">
        <v>2624</v>
      </c>
    </row>
    <row r="722" spans="2:10" ht="13.2" x14ac:dyDescent="0.25">
      <c r="B722" t="s">
        <v>833</v>
      </c>
      <c r="C722" t="s">
        <v>2567</v>
      </c>
      <c r="E722" t="s">
        <v>2625</v>
      </c>
      <c r="H722" t="s">
        <v>2569</v>
      </c>
      <c r="I722" t="s">
        <v>1639</v>
      </c>
      <c r="J722" t="s">
        <v>1870</v>
      </c>
    </row>
    <row r="723" spans="2:10" ht="13.2" x14ac:dyDescent="0.25">
      <c r="B723" t="s">
        <v>853</v>
      </c>
      <c r="C723" t="s">
        <v>2567</v>
      </c>
      <c r="E723" t="s">
        <v>2625</v>
      </c>
      <c r="H723" t="s">
        <v>2466</v>
      </c>
      <c r="I723" t="s">
        <v>1639</v>
      </c>
      <c r="J723" t="s">
        <v>1870</v>
      </c>
    </row>
    <row r="724" spans="2:10" ht="13.2" x14ac:dyDescent="0.25">
      <c r="B724" t="s">
        <v>873</v>
      </c>
      <c r="C724" t="s">
        <v>2567</v>
      </c>
      <c r="E724" t="s">
        <v>2626</v>
      </c>
      <c r="H724" t="s">
        <v>2466</v>
      </c>
      <c r="I724" t="s">
        <v>1639</v>
      </c>
      <c r="J724" t="s">
        <v>2536</v>
      </c>
    </row>
    <row r="725" spans="2:10" ht="13.2" x14ac:dyDescent="0.25">
      <c r="B725" t="s">
        <v>893</v>
      </c>
      <c r="C725" t="s">
        <v>2567</v>
      </c>
      <c r="E725" t="s">
        <v>2627</v>
      </c>
      <c r="H725" t="s">
        <v>2581</v>
      </c>
      <c r="I725" t="s">
        <v>1639</v>
      </c>
      <c r="J725" t="s">
        <v>2628</v>
      </c>
    </row>
    <row r="726" spans="2:10" ht="13.2" x14ac:dyDescent="0.25">
      <c r="B726" t="s">
        <v>913</v>
      </c>
      <c r="C726" t="s">
        <v>2567</v>
      </c>
      <c r="E726" t="s">
        <v>2629</v>
      </c>
      <c r="H726" t="s">
        <v>2581</v>
      </c>
      <c r="I726" t="s">
        <v>1639</v>
      </c>
      <c r="J726" t="s">
        <v>2630</v>
      </c>
    </row>
    <row r="727" spans="2:10" ht="13.2" x14ac:dyDescent="0.25">
      <c r="B727" t="s">
        <v>933</v>
      </c>
      <c r="C727" t="s">
        <v>2567</v>
      </c>
      <c r="E727" t="s">
        <v>2631</v>
      </c>
      <c r="H727" t="s">
        <v>2632</v>
      </c>
      <c r="I727" t="s">
        <v>1639</v>
      </c>
      <c r="J727" t="s">
        <v>2453</v>
      </c>
    </row>
    <row r="728" spans="2:10" ht="13.2" x14ac:dyDescent="0.25">
      <c r="B728" t="s">
        <v>953</v>
      </c>
      <c r="C728" t="s">
        <v>2567</v>
      </c>
      <c r="E728" t="s">
        <v>2633</v>
      </c>
      <c r="H728" t="s">
        <v>2466</v>
      </c>
      <c r="I728" t="s">
        <v>1639</v>
      </c>
      <c r="J728" t="s">
        <v>2634</v>
      </c>
    </row>
    <row r="729" spans="2:10" ht="13.2" x14ac:dyDescent="0.25">
      <c r="B729" t="s">
        <v>973</v>
      </c>
      <c r="C729" t="s">
        <v>2567</v>
      </c>
      <c r="E729" t="s">
        <v>2635</v>
      </c>
      <c r="H729" t="s">
        <v>2636</v>
      </c>
      <c r="I729" t="s">
        <v>1639</v>
      </c>
      <c r="J729" t="s">
        <v>2637</v>
      </c>
    </row>
    <row r="730" spans="2:10" s="575" customFormat="1" ht="13.2" x14ac:dyDescent="0.25">
      <c r="B730" s="575" t="s">
        <v>2638</v>
      </c>
      <c r="C730" s="575" t="s">
        <v>2567</v>
      </c>
      <c r="E730" s="575" t="s">
        <v>2639</v>
      </c>
      <c r="H730" s="575" t="s">
        <v>1639</v>
      </c>
      <c r="I730" s="575" t="s">
        <v>2640</v>
      </c>
      <c r="J730" s="575" t="s">
        <v>2641</v>
      </c>
    </row>
    <row r="731" spans="2:10" s="575" customFormat="1" ht="13.2" x14ac:dyDescent="0.25">
      <c r="B731" s="575" t="s">
        <v>2642</v>
      </c>
      <c r="C731" s="575" t="s">
        <v>2567</v>
      </c>
      <c r="E731" s="575" t="s">
        <v>2643</v>
      </c>
      <c r="H731" s="575" t="s">
        <v>1639</v>
      </c>
      <c r="I731" s="575" t="s">
        <v>2596</v>
      </c>
      <c r="J731" s="575" t="s">
        <v>2600</v>
      </c>
    </row>
    <row r="732" spans="2:10" s="575" customFormat="1" ht="13.2" x14ac:dyDescent="0.25">
      <c r="B732" s="575" t="s">
        <v>2644</v>
      </c>
      <c r="C732" s="575" t="s">
        <v>2567</v>
      </c>
      <c r="E732" s="575" t="s">
        <v>2645</v>
      </c>
      <c r="H732" s="575" t="s">
        <v>1639</v>
      </c>
      <c r="I732" s="575" t="s">
        <v>2596</v>
      </c>
      <c r="J732" s="575" t="s">
        <v>2600</v>
      </c>
    </row>
    <row r="733" spans="2:10" s="575" customFormat="1" ht="13.2" x14ac:dyDescent="0.25">
      <c r="B733" s="575" t="s">
        <v>2646</v>
      </c>
      <c r="C733" s="575" t="s">
        <v>2567</v>
      </c>
      <c r="E733" s="575" t="s">
        <v>2647</v>
      </c>
      <c r="H733" s="575" t="s">
        <v>1639</v>
      </c>
      <c r="I733" s="575" t="s">
        <v>2596</v>
      </c>
      <c r="J733" s="575" t="s">
        <v>2600</v>
      </c>
    </row>
    <row r="734" spans="2:10" s="575" customFormat="1" ht="13.2" x14ac:dyDescent="0.25">
      <c r="B734" s="575" t="s">
        <v>2648</v>
      </c>
      <c r="C734" s="575" t="s">
        <v>2567</v>
      </c>
      <c r="E734" s="575" t="s">
        <v>2649</v>
      </c>
      <c r="H734" s="575" t="s">
        <v>1639</v>
      </c>
      <c r="I734" s="575" t="s">
        <v>2596</v>
      </c>
      <c r="J734" s="575" t="s">
        <v>2600</v>
      </c>
    </row>
    <row r="735" spans="2:10" s="575" customFormat="1" ht="13.2" x14ac:dyDescent="0.25">
      <c r="B735" s="575" t="s">
        <v>2650</v>
      </c>
      <c r="C735" s="575" t="s">
        <v>2567</v>
      </c>
      <c r="E735" s="575" t="s">
        <v>2651</v>
      </c>
      <c r="H735" s="575" t="s">
        <v>1639</v>
      </c>
      <c r="I735" s="575" t="s">
        <v>2596</v>
      </c>
      <c r="J735" s="575" t="s">
        <v>2600</v>
      </c>
    </row>
    <row r="736" spans="2:10" s="575" customFormat="1" ht="13.2" x14ac:dyDescent="0.25">
      <c r="B736" s="575" t="s">
        <v>2652</v>
      </c>
      <c r="C736" s="575" t="s">
        <v>2567</v>
      </c>
      <c r="E736" s="575" t="s">
        <v>2653</v>
      </c>
      <c r="H736" s="575" t="s">
        <v>1639</v>
      </c>
      <c r="I736" s="575" t="s">
        <v>2596</v>
      </c>
      <c r="J736" s="575" t="s">
        <v>2600</v>
      </c>
    </row>
    <row r="737" spans="2:10" s="575" customFormat="1" ht="13.2" x14ac:dyDescent="0.25">
      <c r="B737" s="575" t="s">
        <v>2654</v>
      </c>
      <c r="C737" s="575" t="s">
        <v>2567</v>
      </c>
      <c r="E737" s="575" t="s">
        <v>2655</v>
      </c>
      <c r="H737" s="575" t="s">
        <v>1639</v>
      </c>
      <c r="I737" s="575" t="s">
        <v>2596</v>
      </c>
      <c r="J737" s="575" t="s">
        <v>2656</v>
      </c>
    </row>
    <row r="738" spans="2:10" ht="13.2" x14ac:dyDescent="0.25">
      <c r="B738" t="s">
        <v>993</v>
      </c>
      <c r="C738" t="s">
        <v>2567</v>
      </c>
      <c r="E738" t="s">
        <v>2657</v>
      </c>
      <c r="H738" t="s">
        <v>2466</v>
      </c>
      <c r="I738" t="s">
        <v>1639</v>
      </c>
      <c r="J738" t="s">
        <v>2658</v>
      </c>
    </row>
    <row r="739" spans="2:10" ht="13.2" x14ac:dyDescent="0.25">
      <c r="B739" t="s">
        <v>1011</v>
      </c>
      <c r="C739" t="s">
        <v>2567</v>
      </c>
      <c r="E739" t="s">
        <v>2659</v>
      </c>
      <c r="H739" t="s">
        <v>2581</v>
      </c>
      <c r="I739" t="s">
        <v>1639</v>
      </c>
      <c r="J739" t="s">
        <v>2660</v>
      </c>
    </row>
    <row r="740" spans="2:10" ht="13.2" x14ac:dyDescent="0.25">
      <c r="B740" t="s">
        <v>1029</v>
      </c>
      <c r="C740" t="s">
        <v>2567</v>
      </c>
      <c r="E740" t="s">
        <v>2659</v>
      </c>
      <c r="H740" t="s">
        <v>2569</v>
      </c>
      <c r="I740" t="s">
        <v>1639</v>
      </c>
      <c r="J740" t="s">
        <v>2661</v>
      </c>
    </row>
    <row r="741" spans="2:10" ht="13.2" x14ac:dyDescent="0.25">
      <c r="B741" t="s">
        <v>1047</v>
      </c>
      <c r="C741" t="s">
        <v>2567</v>
      </c>
      <c r="E741" t="s">
        <v>2659</v>
      </c>
      <c r="H741" t="s">
        <v>2466</v>
      </c>
      <c r="I741" t="s">
        <v>1639</v>
      </c>
      <c r="J741" t="s">
        <v>2662</v>
      </c>
    </row>
    <row r="742" spans="2:10" s="575" customFormat="1" ht="13.2" x14ac:dyDescent="0.25">
      <c r="B742" s="575" t="s">
        <v>2663</v>
      </c>
      <c r="C742" s="575" t="s">
        <v>2567</v>
      </c>
      <c r="E742" s="575" t="s">
        <v>2664</v>
      </c>
      <c r="H742" s="575" t="s">
        <v>1639</v>
      </c>
      <c r="I742" s="575" t="s">
        <v>2603</v>
      </c>
      <c r="J742" s="575" t="s">
        <v>2624</v>
      </c>
    </row>
    <row r="743" spans="2:10" s="575" customFormat="1" ht="13.2" x14ac:dyDescent="0.25">
      <c r="B743" s="575" t="s">
        <v>2665</v>
      </c>
      <c r="C743" s="575" t="s">
        <v>2567</v>
      </c>
      <c r="E743" s="575" t="s">
        <v>2666</v>
      </c>
      <c r="H743" s="575" t="s">
        <v>1639</v>
      </c>
      <c r="I743" s="575" t="s">
        <v>2596</v>
      </c>
      <c r="J743" s="575" t="s">
        <v>2609</v>
      </c>
    </row>
    <row r="744" spans="2:10" s="575" customFormat="1" ht="13.2" x14ac:dyDescent="0.25">
      <c r="B744" s="575" t="s">
        <v>2667</v>
      </c>
      <c r="C744" s="575" t="s">
        <v>2567</v>
      </c>
      <c r="E744" s="575" t="s">
        <v>2668</v>
      </c>
      <c r="H744" s="575" t="s">
        <v>1639</v>
      </c>
      <c r="I744" s="575" t="s">
        <v>2596</v>
      </c>
      <c r="J744" s="575" t="s">
        <v>2600</v>
      </c>
    </row>
    <row r="745" spans="2:10" ht="13.2" x14ac:dyDescent="0.25">
      <c r="B745" t="s">
        <v>1063</v>
      </c>
      <c r="C745" t="s">
        <v>2567</v>
      </c>
      <c r="E745" t="s">
        <v>2669</v>
      </c>
      <c r="H745" t="s">
        <v>2569</v>
      </c>
      <c r="I745" t="s">
        <v>1639</v>
      </c>
      <c r="J745" t="s">
        <v>2670</v>
      </c>
    </row>
    <row r="746" spans="2:10" ht="13.2" x14ac:dyDescent="0.25">
      <c r="B746" t="s">
        <v>1079</v>
      </c>
      <c r="C746" t="s">
        <v>2567</v>
      </c>
      <c r="E746" t="s">
        <v>2671</v>
      </c>
      <c r="H746" t="s">
        <v>2466</v>
      </c>
      <c r="I746" t="s">
        <v>1639</v>
      </c>
      <c r="J746" t="s">
        <v>2672</v>
      </c>
    </row>
    <row r="747" spans="2:10" ht="13.2" x14ac:dyDescent="0.25">
      <c r="B747" t="s">
        <v>590</v>
      </c>
      <c r="C747" t="s">
        <v>311</v>
      </c>
      <c r="E747" t="s">
        <v>2673</v>
      </c>
      <c r="H747" t="s">
        <v>2674</v>
      </c>
      <c r="I747" t="s">
        <v>1639</v>
      </c>
      <c r="J747" t="s">
        <v>2675</v>
      </c>
    </row>
    <row r="748" spans="2:10" ht="13.2" x14ac:dyDescent="0.25">
      <c r="B748" t="s">
        <v>611</v>
      </c>
      <c r="C748" t="s">
        <v>311</v>
      </c>
      <c r="E748" t="s">
        <v>2676</v>
      </c>
      <c r="H748" t="s">
        <v>1639</v>
      </c>
      <c r="I748" t="s">
        <v>2677</v>
      </c>
      <c r="J748" t="s">
        <v>523</v>
      </c>
    </row>
    <row r="749" spans="2:10" ht="13.2" x14ac:dyDescent="0.25">
      <c r="B749" t="s">
        <v>632</v>
      </c>
      <c r="C749" t="s">
        <v>311</v>
      </c>
      <c r="E749" t="s">
        <v>2678</v>
      </c>
      <c r="H749" t="s">
        <v>1639</v>
      </c>
      <c r="I749" t="s">
        <v>2342</v>
      </c>
      <c r="J749" t="s">
        <v>2679</v>
      </c>
    </row>
    <row r="750" spans="2:10" s="575" customFormat="1" ht="13.2" x14ac:dyDescent="0.25">
      <c r="B750" s="575" t="s">
        <v>2680</v>
      </c>
      <c r="C750" s="575" t="s">
        <v>311</v>
      </c>
      <c r="E750" s="575" t="s">
        <v>2681</v>
      </c>
      <c r="H750" s="575" t="s">
        <v>1639</v>
      </c>
      <c r="I750" s="575" t="s">
        <v>1761</v>
      </c>
      <c r="J750" s="575" t="s">
        <v>2682</v>
      </c>
    </row>
    <row r="751" spans="2:10" ht="13.2" x14ac:dyDescent="0.25">
      <c r="B751" t="s">
        <v>695</v>
      </c>
      <c r="C751" t="s">
        <v>311</v>
      </c>
      <c r="E751" t="s">
        <v>2683</v>
      </c>
      <c r="H751" t="s">
        <v>1780</v>
      </c>
      <c r="I751" t="s">
        <v>1639</v>
      </c>
      <c r="J751" t="s">
        <v>2682</v>
      </c>
    </row>
    <row r="752" spans="2:10" ht="13.2" x14ac:dyDescent="0.25">
      <c r="B752" t="s">
        <v>716</v>
      </c>
      <c r="C752" t="s">
        <v>311</v>
      </c>
      <c r="E752" t="s">
        <v>2684</v>
      </c>
      <c r="H752" t="s">
        <v>2685</v>
      </c>
      <c r="I752" t="s">
        <v>1639</v>
      </c>
      <c r="J752" t="s">
        <v>2686</v>
      </c>
    </row>
    <row r="753" spans="2:10" s="575" customFormat="1" ht="13.2" x14ac:dyDescent="0.25">
      <c r="B753" s="575" t="s">
        <v>2687</v>
      </c>
      <c r="C753" s="575" t="s">
        <v>311</v>
      </c>
      <c r="E753" s="575" t="s">
        <v>2688</v>
      </c>
      <c r="H753" s="575" t="s">
        <v>1639</v>
      </c>
      <c r="I753" s="575" t="s">
        <v>1761</v>
      </c>
      <c r="J753" s="575" t="s">
        <v>2689</v>
      </c>
    </row>
    <row r="754" spans="2:10" ht="13.2" x14ac:dyDescent="0.25">
      <c r="B754" t="s">
        <v>737</v>
      </c>
      <c r="C754" t="s">
        <v>311</v>
      </c>
      <c r="E754" t="s">
        <v>2690</v>
      </c>
      <c r="H754" t="s">
        <v>2691</v>
      </c>
      <c r="I754" t="s">
        <v>1639</v>
      </c>
      <c r="J754" t="s">
        <v>2692</v>
      </c>
    </row>
    <row r="755" spans="2:10" s="575" customFormat="1" ht="13.2" x14ac:dyDescent="0.25">
      <c r="B755" s="575" t="s">
        <v>2693</v>
      </c>
      <c r="C755" s="575" t="s">
        <v>311</v>
      </c>
      <c r="E755" s="575" t="s">
        <v>2694</v>
      </c>
      <c r="H755" s="575" t="s">
        <v>1639</v>
      </c>
      <c r="I755" s="575" t="s">
        <v>2695</v>
      </c>
      <c r="J755" s="575" t="s">
        <v>2689</v>
      </c>
    </row>
    <row r="756" spans="2:10" s="575" customFormat="1" ht="13.2" x14ac:dyDescent="0.25">
      <c r="B756" s="575" t="s">
        <v>2696</v>
      </c>
      <c r="C756" s="575" t="s">
        <v>311</v>
      </c>
      <c r="E756" s="575" t="s">
        <v>2697</v>
      </c>
      <c r="H756" s="575" t="s">
        <v>1639</v>
      </c>
      <c r="I756" s="575" t="s">
        <v>1761</v>
      </c>
      <c r="J756" s="575" t="s">
        <v>2698</v>
      </c>
    </row>
    <row r="757" spans="2:10" ht="13.2" x14ac:dyDescent="0.25">
      <c r="B757" t="s">
        <v>758</v>
      </c>
      <c r="C757" t="s">
        <v>311</v>
      </c>
      <c r="E757" t="s">
        <v>2699</v>
      </c>
      <c r="H757" t="s">
        <v>1878</v>
      </c>
      <c r="I757" t="s">
        <v>1639</v>
      </c>
      <c r="J757" t="s">
        <v>2689</v>
      </c>
    </row>
    <row r="758" spans="2:10" ht="13.2" x14ac:dyDescent="0.25">
      <c r="B758" t="s">
        <v>779</v>
      </c>
      <c r="C758" t="s">
        <v>311</v>
      </c>
      <c r="E758" t="s">
        <v>2700</v>
      </c>
      <c r="H758" t="s">
        <v>2323</v>
      </c>
      <c r="I758" t="s">
        <v>1639</v>
      </c>
      <c r="J758" t="s">
        <v>2701</v>
      </c>
    </row>
    <row r="759" spans="2:10" ht="13.2" x14ac:dyDescent="0.25">
      <c r="B759" t="s">
        <v>799</v>
      </c>
      <c r="C759" t="s">
        <v>311</v>
      </c>
      <c r="E759" t="s">
        <v>2465</v>
      </c>
      <c r="H759" t="s">
        <v>1644</v>
      </c>
      <c r="I759" t="s">
        <v>1639</v>
      </c>
      <c r="J759" t="s">
        <v>2702</v>
      </c>
    </row>
    <row r="760" spans="2:10" ht="13.2" x14ac:dyDescent="0.25">
      <c r="B760" t="s">
        <v>819</v>
      </c>
      <c r="C760" t="s">
        <v>311</v>
      </c>
      <c r="E760" t="s">
        <v>2703</v>
      </c>
      <c r="H760" t="s">
        <v>2704</v>
      </c>
      <c r="I760" t="s">
        <v>1639</v>
      </c>
      <c r="J760" t="s">
        <v>2705</v>
      </c>
    </row>
    <row r="761" spans="2:10" ht="13.2" x14ac:dyDescent="0.25">
      <c r="B761" t="s">
        <v>839</v>
      </c>
      <c r="C761" t="s">
        <v>311</v>
      </c>
      <c r="E761" t="s">
        <v>2706</v>
      </c>
      <c r="H761" t="s">
        <v>2707</v>
      </c>
      <c r="I761" t="s">
        <v>1639</v>
      </c>
      <c r="J761" t="s">
        <v>2708</v>
      </c>
    </row>
    <row r="762" spans="2:10" ht="13.2" x14ac:dyDescent="0.25">
      <c r="B762" t="s">
        <v>859</v>
      </c>
      <c r="C762" t="s">
        <v>311</v>
      </c>
      <c r="E762" t="s">
        <v>2709</v>
      </c>
      <c r="H762" t="s">
        <v>2710</v>
      </c>
      <c r="I762" t="s">
        <v>1639</v>
      </c>
      <c r="J762" t="s">
        <v>2708</v>
      </c>
    </row>
    <row r="763" spans="2:10" ht="13.2" x14ac:dyDescent="0.25">
      <c r="B763" t="s">
        <v>879</v>
      </c>
      <c r="C763" t="s">
        <v>311</v>
      </c>
      <c r="E763" t="s">
        <v>2711</v>
      </c>
      <c r="H763" t="s">
        <v>2569</v>
      </c>
      <c r="I763" t="s">
        <v>1639</v>
      </c>
      <c r="J763" t="s">
        <v>2689</v>
      </c>
    </row>
    <row r="764" spans="2:10" ht="13.2" x14ac:dyDescent="0.25">
      <c r="B764" t="s">
        <v>899</v>
      </c>
      <c r="C764" t="s">
        <v>311</v>
      </c>
      <c r="E764" t="s">
        <v>2712</v>
      </c>
      <c r="H764" t="s">
        <v>1878</v>
      </c>
      <c r="I764" t="s">
        <v>1639</v>
      </c>
      <c r="J764" t="s">
        <v>2689</v>
      </c>
    </row>
    <row r="765" spans="2:10" ht="13.2" x14ac:dyDescent="0.25">
      <c r="B765" t="s">
        <v>919</v>
      </c>
      <c r="C765" t="s">
        <v>311</v>
      </c>
      <c r="E765" t="s">
        <v>2713</v>
      </c>
      <c r="H765" t="s">
        <v>1878</v>
      </c>
      <c r="I765" t="s">
        <v>1639</v>
      </c>
      <c r="J765" t="s">
        <v>2689</v>
      </c>
    </row>
    <row r="766" spans="2:10" ht="13.2" x14ac:dyDescent="0.25">
      <c r="B766" t="s">
        <v>939</v>
      </c>
      <c r="C766" t="s">
        <v>311</v>
      </c>
      <c r="E766" t="s">
        <v>2714</v>
      </c>
      <c r="H766" t="s">
        <v>2581</v>
      </c>
      <c r="I766" t="s">
        <v>1639</v>
      </c>
      <c r="J766" t="s">
        <v>1694</v>
      </c>
    </row>
    <row r="767" spans="2:10" ht="13.2" x14ac:dyDescent="0.25">
      <c r="B767" t="s">
        <v>959</v>
      </c>
      <c r="C767" t="s">
        <v>311</v>
      </c>
      <c r="E767" t="s">
        <v>2715</v>
      </c>
      <c r="H767" t="s">
        <v>2569</v>
      </c>
      <c r="I767" t="s">
        <v>1639</v>
      </c>
      <c r="J767" t="s">
        <v>1694</v>
      </c>
    </row>
    <row r="768" spans="2:10" ht="13.2" x14ac:dyDescent="0.25">
      <c r="B768" t="s">
        <v>979</v>
      </c>
      <c r="C768" t="s">
        <v>311</v>
      </c>
      <c r="E768" t="s">
        <v>2715</v>
      </c>
      <c r="H768" t="s">
        <v>2466</v>
      </c>
      <c r="I768" t="s">
        <v>1639</v>
      </c>
      <c r="J768" t="s">
        <v>1694</v>
      </c>
    </row>
    <row r="769" spans="2:10" ht="13.2" x14ac:dyDescent="0.25">
      <c r="B769" t="s">
        <v>999</v>
      </c>
      <c r="C769" t="s">
        <v>311</v>
      </c>
      <c r="E769" t="s">
        <v>2716</v>
      </c>
      <c r="H769" t="s">
        <v>2717</v>
      </c>
      <c r="I769" t="s">
        <v>1639</v>
      </c>
      <c r="J769" t="s">
        <v>2718</v>
      </c>
    </row>
    <row r="770" spans="2:10" ht="13.2" x14ac:dyDescent="0.25">
      <c r="B770" t="s">
        <v>1017</v>
      </c>
      <c r="C770" t="s">
        <v>311</v>
      </c>
      <c r="E770" t="s">
        <v>2719</v>
      </c>
      <c r="H770" t="s">
        <v>2323</v>
      </c>
      <c r="I770" t="s">
        <v>1639</v>
      </c>
      <c r="J770" t="s">
        <v>2720</v>
      </c>
    </row>
    <row r="771" spans="2:10" ht="13.2" x14ac:dyDescent="0.25">
      <c r="B771" t="s">
        <v>1068</v>
      </c>
      <c r="C771" t="s">
        <v>311</v>
      </c>
      <c r="E771" t="s">
        <v>2393</v>
      </c>
      <c r="H771" t="s">
        <v>1644</v>
      </c>
      <c r="I771" t="s">
        <v>1639</v>
      </c>
      <c r="J771" t="s">
        <v>2721</v>
      </c>
    </row>
    <row r="772" spans="2:10" s="575" customFormat="1" ht="13.2" x14ac:dyDescent="0.25">
      <c r="B772" s="575" t="s">
        <v>2722</v>
      </c>
      <c r="C772" s="575" t="s">
        <v>311</v>
      </c>
      <c r="E772" s="575" t="s">
        <v>2723</v>
      </c>
      <c r="H772" s="575" t="s">
        <v>1639</v>
      </c>
      <c r="I772" s="575" t="s">
        <v>1761</v>
      </c>
      <c r="J772" s="575" t="s">
        <v>2689</v>
      </c>
    </row>
    <row r="773" spans="2:10" s="575" customFormat="1" ht="13.2" x14ac:dyDescent="0.25">
      <c r="B773" s="575" t="s">
        <v>2724</v>
      </c>
      <c r="C773" s="575" t="s">
        <v>311</v>
      </c>
      <c r="E773" s="575" t="s">
        <v>2725</v>
      </c>
      <c r="H773" s="575" t="s">
        <v>1639</v>
      </c>
      <c r="I773" s="575" t="s">
        <v>1761</v>
      </c>
      <c r="J773" s="575" t="s">
        <v>2689</v>
      </c>
    </row>
    <row r="774" spans="2:10" s="575" customFormat="1" ht="13.2" x14ac:dyDescent="0.25">
      <c r="B774" s="575" t="s">
        <v>2726</v>
      </c>
      <c r="C774" s="575" t="s">
        <v>311</v>
      </c>
      <c r="E774" s="575" t="s">
        <v>2727</v>
      </c>
      <c r="H774" s="575" t="s">
        <v>1639</v>
      </c>
      <c r="I774" s="575" t="s">
        <v>1761</v>
      </c>
      <c r="J774" s="575" t="s">
        <v>2689</v>
      </c>
    </row>
    <row r="775" spans="2:10" s="575" customFormat="1" ht="13.2" x14ac:dyDescent="0.25">
      <c r="B775" s="575" t="s">
        <v>2728</v>
      </c>
      <c r="C775" s="575" t="s">
        <v>311</v>
      </c>
      <c r="E775" s="575" t="s">
        <v>2729</v>
      </c>
      <c r="H775" s="575" t="s">
        <v>1639</v>
      </c>
      <c r="I775" s="575" t="s">
        <v>1761</v>
      </c>
      <c r="J775" s="575" t="s">
        <v>2689</v>
      </c>
    </row>
    <row r="776" spans="2:10" s="575" customFormat="1" ht="13.2" x14ac:dyDescent="0.25">
      <c r="B776" s="575" t="s">
        <v>2730</v>
      </c>
      <c r="C776" s="575" t="s">
        <v>311</v>
      </c>
      <c r="E776" s="575" t="s">
        <v>2731</v>
      </c>
      <c r="H776" s="575" t="s">
        <v>1639</v>
      </c>
      <c r="I776" s="575" t="s">
        <v>1761</v>
      </c>
      <c r="J776" s="575" t="s">
        <v>2689</v>
      </c>
    </row>
    <row r="777" spans="2:10" ht="13.2" x14ac:dyDescent="0.25">
      <c r="B777" t="s">
        <v>1084</v>
      </c>
      <c r="C777" t="s">
        <v>311</v>
      </c>
      <c r="E777" t="s">
        <v>2732</v>
      </c>
      <c r="H777" t="s">
        <v>1639</v>
      </c>
      <c r="I777" t="s">
        <v>2342</v>
      </c>
      <c r="J777" t="s">
        <v>2689</v>
      </c>
    </row>
    <row r="778" spans="2:10" ht="13.2" x14ac:dyDescent="0.25">
      <c r="B778" t="s">
        <v>1100</v>
      </c>
      <c r="C778" t="s">
        <v>311</v>
      </c>
      <c r="E778" t="s">
        <v>2733</v>
      </c>
      <c r="H778" t="s">
        <v>1878</v>
      </c>
      <c r="I778" t="s">
        <v>1639</v>
      </c>
      <c r="J778" t="s">
        <v>2734</v>
      </c>
    </row>
    <row r="779" spans="2:10" ht="13.2" x14ac:dyDescent="0.25">
      <c r="B779" t="s">
        <v>1116</v>
      </c>
      <c r="C779" t="s">
        <v>311</v>
      </c>
      <c r="E779" t="s">
        <v>2735</v>
      </c>
      <c r="H779" t="s">
        <v>1638</v>
      </c>
      <c r="I779" t="s">
        <v>1639</v>
      </c>
      <c r="J779" t="s">
        <v>2736</v>
      </c>
    </row>
    <row r="780" spans="2:10" ht="13.2" x14ac:dyDescent="0.25">
      <c r="B780" t="s">
        <v>1132</v>
      </c>
      <c r="C780" t="s">
        <v>311</v>
      </c>
      <c r="E780" t="s">
        <v>2737</v>
      </c>
      <c r="H780" t="s">
        <v>2323</v>
      </c>
      <c r="I780" t="s">
        <v>1639</v>
      </c>
      <c r="J780" t="s">
        <v>2701</v>
      </c>
    </row>
    <row r="781" spans="2:10" ht="13.2" x14ac:dyDescent="0.25">
      <c r="B781" t="s">
        <v>1147</v>
      </c>
      <c r="C781" t="s">
        <v>311</v>
      </c>
      <c r="E781" t="s">
        <v>2738</v>
      </c>
      <c r="H781" t="s">
        <v>2323</v>
      </c>
      <c r="I781" t="s">
        <v>1639</v>
      </c>
      <c r="J781" t="s">
        <v>2701</v>
      </c>
    </row>
    <row r="782" spans="2:10" ht="13.2" x14ac:dyDescent="0.25">
      <c r="B782" t="s">
        <v>1161</v>
      </c>
      <c r="C782" t="s">
        <v>311</v>
      </c>
      <c r="E782" t="s">
        <v>2739</v>
      </c>
      <c r="H782" t="s">
        <v>2323</v>
      </c>
      <c r="I782" t="s">
        <v>1639</v>
      </c>
      <c r="J782" t="s">
        <v>2701</v>
      </c>
    </row>
    <row r="783" spans="2:10" ht="13.2" x14ac:dyDescent="0.25">
      <c r="B783" t="s">
        <v>1175</v>
      </c>
      <c r="C783" t="s">
        <v>311</v>
      </c>
      <c r="E783" t="s">
        <v>2740</v>
      </c>
      <c r="H783" t="s">
        <v>2323</v>
      </c>
      <c r="I783" t="s">
        <v>1639</v>
      </c>
      <c r="J783" t="s">
        <v>2701</v>
      </c>
    </row>
    <row r="784" spans="2:10" ht="13.2" x14ac:dyDescent="0.25">
      <c r="B784" t="s">
        <v>1189</v>
      </c>
      <c r="C784" t="s">
        <v>311</v>
      </c>
      <c r="E784" t="s">
        <v>2741</v>
      </c>
      <c r="H784" t="s">
        <v>2742</v>
      </c>
      <c r="I784" t="s">
        <v>1639</v>
      </c>
      <c r="J784" t="s">
        <v>2743</v>
      </c>
    </row>
    <row r="785" spans="2:10" ht="13.2" x14ac:dyDescent="0.25">
      <c r="B785" t="s">
        <v>1202</v>
      </c>
      <c r="C785" t="s">
        <v>311</v>
      </c>
      <c r="E785" t="s">
        <v>2744</v>
      </c>
      <c r="H785" t="s">
        <v>2323</v>
      </c>
      <c r="I785" t="s">
        <v>1639</v>
      </c>
      <c r="J785" t="s">
        <v>2745</v>
      </c>
    </row>
    <row r="786" spans="2:10" ht="13.2" x14ac:dyDescent="0.25">
      <c r="B786" t="s">
        <v>1215</v>
      </c>
      <c r="C786" t="s">
        <v>311</v>
      </c>
      <c r="E786" t="s">
        <v>2746</v>
      </c>
      <c r="H786" t="s">
        <v>2412</v>
      </c>
      <c r="I786" t="s">
        <v>1639</v>
      </c>
      <c r="J786" t="s">
        <v>2747</v>
      </c>
    </row>
    <row r="787" spans="2:10" ht="13.2" x14ac:dyDescent="0.25">
      <c r="B787" t="s">
        <v>1226</v>
      </c>
      <c r="C787" t="s">
        <v>311</v>
      </c>
      <c r="E787" t="s">
        <v>2748</v>
      </c>
      <c r="H787" t="s">
        <v>2685</v>
      </c>
      <c r="I787" t="s">
        <v>1639</v>
      </c>
      <c r="J787" t="s">
        <v>2749</v>
      </c>
    </row>
    <row r="788" spans="2:10" ht="13.2" x14ac:dyDescent="0.25">
      <c r="B788" t="s">
        <v>1237</v>
      </c>
      <c r="C788" t="s">
        <v>311</v>
      </c>
      <c r="E788" t="s">
        <v>2750</v>
      </c>
      <c r="H788" t="s">
        <v>2685</v>
      </c>
      <c r="I788" t="s">
        <v>1639</v>
      </c>
      <c r="J788" t="s">
        <v>2751</v>
      </c>
    </row>
    <row r="789" spans="2:10" ht="13.2" x14ac:dyDescent="0.25">
      <c r="B789" t="s">
        <v>1247</v>
      </c>
      <c r="C789" t="s">
        <v>311</v>
      </c>
      <c r="E789" t="s">
        <v>2716</v>
      </c>
      <c r="H789" t="s">
        <v>1638</v>
      </c>
      <c r="I789" t="s">
        <v>1639</v>
      </c>
      <c r="J789" t="s">
        <v>2752</v>
      </c>
    </row>
    <row r="790" spans="2:10" ht="13.2" x14ac:dyDescent="0.25">
      <c r="B790" t="s">
        <v>1257</v>
      </c>
      <c r="C790" t="s">
        <v>311</v>
      </c>
      <c r="E790" t="s">
        <v>2753</v>
      </c>
      <c r="H790" t="s">
        <v>1638</v>
      </c>
      <c r="I790" t="s">
        <v>1639</v>
      </c>
      <c r="J790" t="s">
        <v>2720</v>
      </c>
    </row>
    <row r="791" spans="2:10" ht="13.2" x14ac:dyDescent="0.25">
      <c r="B791" t="s">
        <v>2754</v>
      </c>
      <c r="C791" t="s">
        <v>311</v>
      </c>
      <c r="E791" t="s">
        <v>2755</v>
      </c>
      <c r="H791" t="s">
        <v>1639</v>
      </c>
      <c r="I791" t="s">
        <v>1639</v>
      </c>
      <c r="J791" t="s">
        <v>2756</v>
      </c>
    </row>
    <row r="792" spans="2:10" ht="13.2" x14ac:dyDescent="0.25">
      <c r="B792" t="s">
        <v>2757</v>
      </c>
      <c r="C792" t="s">
        <v>311</v>
      </c>
      <c r="E792" t="s">
        <v>1662</v>
      </c>
      <c r="H792" t="s">
        <v>1639</v>
      </c>
      <c r="I792" t="s">
        <v>1639</v>
      </c>
      <c r="J792" t="s">
        <v>2758</v>
      </c>
    </row>
    <row r="793" spans="2:10" ht="13.2" x14ac:dyDescent="0.25">
      <c r="B793" t="s">
        <v>2759</v>
      </c>
      <c r="C793" t="s">
        <v>311</v>
      </c>
      <c r="E793" t="s">
        <v>2760</v>
      </c>
      <c r="H793" t="s">
        <v>1639</v>
      </c>
      <c r="I793" t="s">
        <v>1639</v>
      </c>
      <c r="J793" t="s">
        <v>2761</v>
      </c>
    </row>
    <row r="794" spans="2:10" ht="13.2" x14ac:dyDescent="0.25">
      <c r="B794" t="s">
        <v>1266</v>
      </c>
      <c r="C794" t="s">
        <v>311</v>
      </c>
      <c r="E794" t="s">
        <v>2762</v>
      </c>
      <c r="H794" t="s">
        <v>2742</v>
      </c>
      <c r="I794" t="s">
        <v>1639</v>
      </c>
      <c r="J794" t="s">
        <v>2763</v>
      </c>
    </row>
    <row r="795" spans="2:10" ht="13.2" x14ac:dyDescent="0.25">
      <c r="B795" t="s">
        <v>1274</v>
      </c>
      <c r="C795" t="s">
        <v>311</v>
      </c>
      <c r="E795" t="s">
        <v>2764</v>
      </c>
      <c r="H795" t="s">
        <v>2704</v>
      </c>
      <c r="I795" t="s">
        <v>1639</v>
      </c>
      <c r="J795" t="s">
        <v>2705</v>
      </c>
    </row>
    <row r="796" spans="2:10" ht="13.2" x14ac:dyDescent="0.25">
      <c r="B796" t="s">
        <v>1282</v>
      </c>
      <c r="C796" t="s">
        <v>311</v>
      </c>
      <c r="E796" t="s">
        <v>2765</v>
      </c>
      <c r="H796" t="s">
        <v>1639</v>
      </c>
      <c r="I796" t="s">
        <v>1722</v>
      </c>
      <c r="J796" t="s">
        <v>2689</v>
      </c>
    </row>
    <row r="797" spans="2:10" s="575" customFormat="1" ht="13.2" x14ac:dyDescent="0.25">
      <c r="B797" s="575" t="s">
        <v>2766</v>
      </c>
      <c r="C797" s="575" t="s">
        <v>311</v>
      </c>
      <c r="E797" s="575" t="s">
        <v>2767</v>
      </c>
      <c r="H797" s="575" t="s">
        <v>1639</v>
      </c>
      <c r="I797" s="575" t="s">
        <v>1761</v>
      </c>
      <c r="J797" s="575" t="s">
        <v>2768</v>
      </c>
    </row>
    <row r="798" spans="2:10" ht="13.2" x14ac:dyDescent="0.25">
      <c r="B798" t="s">
        <v>1290</v>
      </c>
      <c r="C798" t="s">
        <v>311</v>
      </c>
      <c r="E798" t="s">
        <v>2769</v>
      </c>
      <c r="H798" t="s">
        <v>2685</v>
      </c>
      <c r="I798" t="s">
        <v>1639</v>
      </c>
      <c r="J798" t="s">
        <v>2770</v>
      </c>
    </row>
    <row r="799" spans="2:10" ht="13.2" x14ac:dyDescent="0.25">
      <c r="B799" t="s">
        <v>1298</v>
      </c>
      <c r="C799" t="s">
        <v>311</v>
      </c>
      <c r="E799" t="s">
        <v>2771</v>
      </c>
      <c r="H799" t="s">
        <v>2466</v>
      </c>
      <c r="I799" t="s">
        <v>1639</v>
      </c>
      <c r="J799" t="s">
        <v>2682</v>
      </c>
    </row>
    <row r="800" spans="2:10" ht="13.2" x14ac:dyDescent="0.25">
      <c r="B800" t="s">
        <v>1314</v>
      </c>
      <c r="C800" t="s">
        <v>311</v>
      </c>
      <c r="E800" t="s">
        <v>2772</v>
      </c>
      <c r="H800" t="s">
        <v>2742</v>
      </c>
      <c r="I800" t="s">
        <v>1639</v>
      </c>
      <c r="J800" t="s">
        <v>1952</v>
      </c>
    </row>
    <row r="801" spans="2:10" ht="13.2" x14ac:dyDescent="0.25">
      <c r="B801" t="s">
        <v>1322</v>
      </c>
      <c r="C801" t="s">
        <v>311</v>
      </c>
      <c r="E801" t="s">
        <v>2773</v>
      </c>
      <c r="H801" t="s">
        <v>1639</v>
      </c>
      <c r="I801" t="s">
        <v>2180</v>
      </c>
      <c r="J801" t="s">
        <v>2774</v>
      </c>
    </row>
    <row r="802" spans="2:10" ht="13.2" x14ac:dyDescent="0.25">
      <c r="B802" t="s">
        <v>1330</v>
      </c>
      <c r="C802" t="s">
        <v>311</v>
      </c>
      <c r="E802" t="s">
        <v>2775</v>
      </c>
      <c r="H802" t="s">
        <v>1878</v>
      </c>
      <c r="I802" t="s">
        <v>1639</v>
      </c>
      <c r="J802" t="s">
        <v>2774</v>
      </c>
    </row>
    <row r="803" spans="2:10" ht="13.2" x14ac:dyDescent="0.25">
      <c r="B803" t="s">
        <v>1337</v>
      </c>
      <c r="C803" t="s">
        <v>311</v>
      </c>
      <c r="E803" t="s">
        <v>2776</v>
      </c>
      <c r="H803" t="s">
        <v>2777</v>
      </c>
      <c r="I803" t="s">
        <v>1639</v>
      </c>
      <c r="J803" t="s">
        <v>2774</v>
      </c>
    </row>
    <row r="804" spans="2:10" ht="13.2" x14ac:dyDescent="0.25">
      <c r="B804" t="s">
        <v>1344</v>
      </c>
      <c r="C804" t="s">
        <v>311</v>
      </c>
      <c r="E804" t="s">
        <v>2778</v>
      </c>
      <c r="H804" t="s">
        <v>1638</v>
      </c>
      <c r="I804" t="s">
        <v>1639</v>
      </c>
      <c r="J804" t="s">
        <v>2736</v>
      </c>
    </row>
    <row r="805" spans="2:10" ht="13.2" x14ac:dyDescent="0.25">
      <c r="B805" t="s">
        <v>1351</v>
      </c>
      <c r="C805" t="s">
        <v>311</v>
      </c>
      <c r="E805" t="s">
        <v>2779</v>
      </c>
      <c r="H805" t="s">
        <v>2323</v>
      </c>
      <c r="I805" t="s">
        <v>1639</v>
      </c>
      <c r="J805" t="s">
        <v>2701</v>
      </c>
    </row>
    <row r="806" spans="2:10" ht="13.2" x14ac:dyDescent="0.25">
      <c r="B806" t="s">
        <v>1357</v>
      </c>
      <c r="C806" t="s">
        <v>311</v>
      </c>
      <c r="E806" t="s">
        <v>2780</v>
      </c>
      <c r="H806" t="s">
        <v>2742</v>
      </c>
      <c r="I806" t="s">
        <v>1639</v>
      </c>
      <c r="J806" t="s">
        <v>2781</v>
      </c>
    </row>
    <row r="807" spans="2:10" ht="13.2" x14ac:dyDescent="0.25">
      <c r="B807" t="s">
        <v>1363</v>
      </c>
      <c r="C807" t="s">
        <v>311</v>
      </c>
      <c r="E807" t="s">
        <v>2782</v>
      </c>
      <c r="H807" t="s">
        <v>1780</v>
      </c>
      <c r="I807" t="s">
        <v>1639</v>
      </c>
      <c r="J807" t="s">
        <v>2783</v>
      </c>
    </row>
    <row r="808" spans="2:10" ht="13.2" x14ac:dyDescent="0.25">
      <c r="B808" t="s">
        <v>1369</v>
      </c>
      <c r="C808" t="s">
        <v>311</v>
      </c>
      <c r="E808" t="s">
        <v>2784</v>
      </c>
      <c r="H808" t="s">
        <v>1780</v>
      </c>
      <c r="I808" t="s">
        <v>1639</v>
      </c>
      <c r="J808" t="s">
        <v>2785</v>
      </c>
    </row>
    <row r="809" spans="2:10" ht="13.2" x14ac:dyDescent="0.25">
      <c r="B809" t="s">
        <v>1380</v>
      </c>
      <c r="C809" t="s">
        <v>311</v>
      </c>
      <c r="E809" t="s">
        <v>2786</v>
      </c>
      <c r="H809" t="s">
        <v>2742</v>
      </c>
      <c r="I809" t="s">
        <v>1639</v>
      </c>
      <c r="J809" t="s">
        <v>2787</v>
      </c>
    </row>
    <row r="810" spans="2:10" ht="13.2" x14ac:dyDescent="0.25">
      <c r="B810" t="s">
        <v>1385</v>
      </c>
      <c r="C810" t="s">
        <v>311</v>
      </c>
      <c r="E810" t="s">
        <v>2788</v>
      </c>
      <c r="H810" t="s">
        <v>1639</v>
      </c>
      <c r="I810" t="s">
        <v>2789</v>
      </c>
      <c r="J810" t="s">
        <v>520</v>
      </c>
    </row>
    <row r="811" spans="2:10" ht="13.2" x14ac:dyDescent="0.25">
      <c r="B811" t="s">
        <v>1390</v>
      </c>
      <c r="C811" t="s">
        <v>311</v>
      </c>
      <c r="E811" t="s">
        <v>2790</v>
      </c>
      <c r="H811" t="s">
        <v>1639</v>
      </c>
      <c r="I811" t="s">
        <v>2789</v>
      </c>
      <c r="J811" t="s">
        <v>520</v>
      </c>
    </row>
    <row r="812" spans="2:10" ht="13.2" x14ac:dyDescent="0.25">
      <c r="B812" t="s">
        <v>1395</v>
      </c>
      <c r="C812" t="s">
        <v>311</v>
      </c>
      <c r="E812" t="s">
        <v>2791</v>
      </c>
      <c r="H812" t="s">
        <v>1639</v>
      </c>
      <c r="I812" t="s">
        <v>2789</v>
      </c>
      <c r="J812" t="s">
        <v>520</v>
      </c>
    </row>
    <row r="813" spans="2:10" ht="13.2" x14ac:dyDescent="0.25">
      <c r="B813" t="s">
        <v>1399</v>
      </c>
      <c r="C813" t="s">
        <v>311</v>
      </c>
      <c r="E813" t="s">
        <v>2792</v>
      </c>
      <c r="H813" t="s">
        <v>1639</v>
      </c>
      <c r="I813" t="s">
        <v>2789</v>
      </c>
      <c r="J813" t="s">
        <v>520</v>
      </c>
    </row>
    <row r="814" spans="2:10" ht="13.2" x14ac:dyDescent="0.25">
      <c r="B814" t="s">
        <v>1403</v>
      </c>
      <c r="C814" t="s">
        <v>311</v>
      </c>
      <c r="E814" t="s">
        <v>2793</v>
      </c>
      <c r="H814" t="s">
        <v>1639</v>
      </c>
      <c r="I814" t="s">
        <v>2789</v>
      </c>
      <c r="J814" t="s">
        <v>520</v>
      </c>
    </row>
    <row r="815" spans="2:10" ht="13.2" x14ac:dyDescent="0.25">
      <c r="B815" t="s">
        <v>1407</v>
      </c>
      <c r="C815" t="s">
        <v>311</v>
      </c>
      <c r="E815" t="s">
        <v>2794</v>
      </c>
      <c r="H815" t="s">
        <v>1639</v>
      </c>
      <c r="I815" t="s">
        <v>2789</v>
      </c>
      <c r="J815" t="s">
        <v>520</v>
      </c>
    </row>
    <row r="816" spans="2:10" ht="13.2" x14ac:dyDescent="0.25">
      <c r="B816" t="s">
        <v>1411</v>
      </c>
      <c r="C816" t="s">
        <v>311</v>
      </c>
      <c r="E816" t="s">
        <v>2795</v>
      </c>
      <c r="H816" t="s">
        <v>2796</v>
      </c>
      <c r="I816" t="s">
        <v>1639</v>
      </c>
      <c r="J816" t="s">
        <v>528</v>
      </c>
    </row>
    <row r="817" spans="2:10" ht="13.2" x14ac:dyDescent="0.25">
      <c r="B817" t="s">
        <v>1415</v>
      </c>
      <c r="C817" t="s">
        <v>311</v>
      </c>
      <c r="E817" t="s">
        <v>2797</v>
      </c>
      <c r="H817" t="s">
        <v>2798</v>
      </c>
      <c r="I817" t="s">
        <v>1639</v>
      </c>
      <c r="J817" t="s">
        <v>528</v>
      </c>
    </row>
    <row r="818" spans="2:10" ht="13.2" x14ac:dyDescent="0.25">
      <c r="B818" t="s">
        <v>1418</v>
      </c>
      <c r="C818" t="s">
        <v>311</v>
      </c>
      <c r="E818" t="s">
        <v>2799</v>
      </c>
      <c r="H818" t="s">
        <v>2798</v>
      </c>
      <c r="I818" t="s">
        <v>1639</v>
      </c>
      <c r="J818" t="s">
        <v>528</v>
      </c>
    </row>
    <row r="819" spans="2:10" ht="13.2" x14ac:dyDescent="0.25">
      <c r="B819" t="s">
        <v>1421</v>
      </c>
      <c r="C819" t="s">
        <v>311</v>
      </c>
      <c r="E819" t="s">
        <v>2800</v>
      </c>
      <c r="H819" t="s">
        <v>2330</v>
      </c>
      <c r="I819" t="s">
        <v>1639</v>
      </c>
      <c r="J819" t="s">
        <v>528</v>
      </c>
    </row>
    <row r="820" spans="2:10" ht="13.2" x14ac:dyDescent="0.25">
      <c r="B820" t="s">
        <v>1424</v>
      </c>
      <c r="C820" t="s">
        <v>311</v>
      </c>
      <c r="E820" t="s">
        <v>2801</v>
      </c>
      <c r="H820" t="s">
        <v>2798</v>
      </c>
      <c r="I820" t="s">
        <v>1639</v>
      </c>
      <c r="J820" t="s">
        <v>528</v>
      </c>
    </row>
    <row r="821" spans="2:10" ht="13.2" x14ac:dyDescent="0.25">
      <c r="B821" t="s">
        <v>1427</v>
      </c>
      <c r="C821" t="s">
        <v>311</v>
      </c>
      <c r="E821" t="s">
        <v>2802</v>
      </c>
      <c r="H821" t="s">
        <v>2360</v>
      </c>
      <c r="I821" t="s">
        <v>1639</v>
      </c>
      <c r="J821" t="s">
        <v>528</v>
      </c>
    </row>
    <row r="822" spans="2:10" ht="13.2" x14ac:dyDescent="0.25">
      <c r="B822" t="s">
        <v>1430</v>
      </c>
      <c r="C822" t="s">
        <v>311</v>
      </c>
      <c r="E822" t="s">
        <v>2803</v>
      </c>
      <c r="H822" t="s">
        <v>2798</v>
      </c>
      <c r="I822" t="s">
        <v>1639</v>
      </c>
      <c r="J822" t="s">
        <v>2804</v>
      </c>
    </row>
    <row r="823" spans="2:10" ht="13.2" x14ac:dyDescent="0.25">
      <c r="B823" t="s">
        <v>1433</v>
      </c>
      <c r="C823" t="s">
        <v>311</v>
      </c>
      <c r="E823" t="s">
        <v>2805</v>
      </c>
      <c r="H823" t="s">
        <v>2798</v>
      </c>
      <c r="I823" t="s">
        <v>1639</v>
      </c>
      <c r="J823" t="s">
        <v>2804</v>
      </c>
    </row>
    <row r="824" spans="2:10" ht="13.2" x14ac:dyDescent="0.25">
      <c r="B824" t="s">
        <v>1436</v>
      </c>
      <c r="C824" t="s">
        <v>311</v>
      </c>
      <c r="E824" t="s">
        <v>2806</v>
      </c>
      <c r="H824" t="s">
        <v>2798</v>
      </c>
      <c r="I824" t="s">
        <v>1639</v>
      </c>
      <c r="J824" t="s">
        <v>2804</v>
      </c>
    </row>
    <row r="825" spans="2:10" ht="13.2" x14ac:dyDescent="0.25">
      <c r="B825" t="s">
        <v>1439</v>
      </c>
      <c r="C825" t="s">
        <v>311</v>
      </c>
      <c r="E825" t="s">
        <v>2807</v>
      </c>
      <c r="H825" t="s">
        <v>2798</v>
      </c>
      <c r="I825" t="s">
        <v>1639</v>
      </c>
      <c r="J825" t="s">
        <v>2804</v>
      </c>
    </row>
    <row r="826" spans="2:10" ht="13.2" x14ac:dyDescent="0.25">
      <c r="B826" t="s">
        <v>1442</v>
      </c>
      <c r="C826" t="s">
        <v>311</v>
      </c>
      <c r="E826" t="s">
        <v>2782</v>
      </c>
      <c r="H826" t="s">
        <v>2330</v>
      </c>
      <c r="I826" t="s">
        <v>1639</v>
      </c>
      <c r="J826" t="s">
        <v>2783</v>
      </c>
    </row>
    <row r="827" spans="2:10" ht="13.2" x14ac:dyDescent="0.25">
      <c r="B827" t="s">
        <v>1445</v>
      </c>
      <c r="C827" t="s">
        <v>311</v>
      </c>
      <c r="E827" t="s">
        <v>2808</v>
      </c>
      <c r="H827" t="s">
        <v>2412</v>
      </c>
      <c r="I827" t="s">
        <v>1639</v>
      </c>
      <c r="J827" t="s">
        <v>2809</v>
      </c>
    </row>
    <row r="828" spans="2:10" ht="13.2" x14ac:dyDescent="0.25">
      <c r="B828" t="s">
        <v>1448</v>
      </c>
      <c r="C828" t="s">
        <v>311</v>
      </c>
      <c r="E828" t="s">
        <v>2810</v>
      </c>
      <c r="H828" t="s">
        <v>2704</v>
      </c>
      <c r="I828" t="s">
        <v>1639</v>
      </c>
      <c r="J828" t="s">
        <v>2705</v>
      </c>
    </row>
    <row r="829" spans="2:10" s="575" customFormat="1" ht="13.2" x14ac:dyDescent="0.25">
      <c r="B829" s="575" t="s">
        <v>2811</v>
      </c>
      <c r="C829" s="575" t="s">
        <v>311</v>
      </c>
      <c r="E829" s="575" t="s">
        <v>2812</v>
      </c>
      <c r="H829" s="575" t="s">
        <v>1639</v>
      </c>
      <c r="I829" s="575" t="s">
        <v>2813</v>
      </c>
      <c r="J829" s="575" t="s">
        <v>2814</v>
      </c>
    </row>
    <row r="830" spans="2:10" ht="13.2" x14ac:dyDescent="0.25">
      <c r="B830" t="s">
        <v>1451</v>
      </c>
      <c r="C830" t="s">
        <v>311</v>
      </c>
      <c r="E830" t="s">
        <v>2815</v>
      </c>
      <c r="H830" t="s">
        <v>2569</v>
      </c>
      <c r="I830" t="s">
        <v>1639</v>
      </c>
      <c r="J830" t="s">
        <v>2816</v>
      </c>
    </row>
    <row r="831" spans="2:10" s="575" customFormat="1" ht="13.2" x14ac:dyDescent="0.25">
      <c r="B831" s="575" t="s">
        <v>2817</v>
      </c>
      <c r="C831" s="575" t="s">
        <v>311</v>
      </c>
      <c r="E831" s="575" t="s">
        <v>2818</v>
      </c>
      <c r="H831" s="575" t="s">
        <v>1639</v>
      </c>
      <c r="I831" s="575" t="s">
        <v>2603</v>
      </c>
      <c r="J831" s="575" t="s">
        <v>2819</v>
      </c>
    </row>
    <row r="832" spans="2:10" s="575" customFormat="1" ht="13.2" x14ac:dyDescent="0.25">
      <c r="B832" s="575" t="s">
        <v>2820</v>
      </c>
      <c r="C832" s="575" t="s">
        <v>311</v>
      </c>
      <c r="E832" s="575" t="s">
        <v>2821</v>
      </c>
      <c r="H832" s="575" t="s">
        <v>1639</v>
      </c>
      <c r="I832" s="575" t="s">
        <v>2603</v>
      </c>
      <c r="J832" s="575" t="s">
        <v>2819</v>
      </c>
    </row>
    <row r="833" spans="2:10" s="575" customFormat="1" ht="13.2" x14ac:dyDescent="0.25">
      <c r="B833" s="575" t="s">
        <v>2822</v>
      </c>
      <c r="C833" s="575" t="s">
        <v>311</v>
      </c>
      <c r="E833" s="575" t="s">
        <v>2823</v>
      </c>
      <c r="H833" s="575" t="s">
        <v>1639</v>
      </c>
      <c r="I833" s="575" t="s">
        <v>2603</v>
      </c>
      <c r="J833" s="575" t="s">
        <v>2824</v>
      </c>
    </row>
    <row r="834" spans="2:10" s="575" customFormat="1" ht="13.2" x14ac:dyDescent="0.25">
      <c r="B834" s="575" t="s">
        <v>2825</v>
      </c>
      <c r="C834" s="575" t="s">
        <v>311</v>
      </c>
      <c r="E834" s="575" t="s">
        <v>2826</v>
      </c>
      <c r="H834" s="575" t="s">
        <v>1639</v>
      </c>
      <c r="I834" s="575" t="s">
        <v>2603</v>
      </c>
      <c r="J834" s="575" t="s">
        <v>2827</v>
      </c>
    </row>
    <row r="835" spans="2:10" ht="13.2" x14ac:dyDescent="0.25">
      <c r="B835" t="s">
        <v>1454</v>
      </c>
      <c r="C835" t="s">
        <v>311</v>
      </c>
      <c r="E835" t="s">
        <v>2828</v>
      </c>
      <c r="H835" t="s">
        <v>1639</v>
      </c>
      <c r="I835" t="s">
        <v>1722</v>
      </c>
      <c r="J835" t="s">
        <v>2679</v>
      </c>
    </row>
    <row r="836" spans="2:10" ht="13.2" x14ac:dyDescent="0.25">
      <c r="B836" t="s">
        <v>1456</v>
      </c>
      <c r="C836" t="s">
        <v>311</v>
      </c>
      <c r="E836" t="s">
        <v>2829</v>
      </c>
      <c r="H836" t="s">
        <v>1639</v>
      </c>
      <c r="I836" t="s">
        <v>1722</v>
      </c>
      <c r="J836" t="s">
        <v>2682</v>
      </c>
    </row>
    <row r="837" spans="2:10" ht="13.2" x14ac:dyDescent="0.25">
      <c r="B837" t="s">
        <v>1458</v>
      </c>
      <c r="C837" t="s">
        <v>311</v>
      </c>
      <c r="E837" t="s">
        <v>2830</v>
      </c>
      <c r="H837" t="s">
        <v>1639</v>
      </c>
      <c r="I837" t="s">
        <v>1722</v>
      </c>
      <c r="J837" t="s">
        <v>2682</v>
      </c>
    </row>
    <row r="838" spans="2:10" ht="13.2" x14ac:dyDescent="0.25">
      <c r="B838" t="s">
        <v>1460</v>
      </c>
      <c r="C838" t="s">
        <v>311</v>
      </c>
      <c r="E838" t="s">
        <v>2831</v>
      </c>
      <c r="H838" t="s">
        <v>1639</v>
      </c>
      <c r="I838" t="s">
        <v>2789</v>
      </c>
      <c r="J838" t="s">
        <v>2689</v>
      </c>
    </row>
    <row r="839" spans="2:10" ht="13.2" x14ac:dyDescent="0.25">
      <c r="B839" t="s">
        <v>1462</v>
      </c>
      <c r="C839" t="s">
        <v>311</v>
      </c>
      <c r="E839" t="s">
        <v>2832</v>
      </c>
      <c r="H839" t="s">
        <v>2412</v>
      </c>
      <c r="I839" t="s">
        <v>1639</v>
      </c>
      <c r="J839" t="s">
        <v>2833</v>
      </c>
    </row>
    <row r="840" spans="2:10" ht="13.2" x14ac:dyDescent="0.25">
      <c r="B840" t="s">
        <v>1464</v>
      </c>
      <c r="C840" t="s">
        <v>311</v>
      </c>
      <c r="E840" t="s">
        <v>2834</v>
      </c>
      <c r="H840" t="s">
        <v>1878</v>
      </c>
      <c r="I840" t="s">
        <v>1639</v>
      </c>
      <c r="J840" t="s">
        <v>2689</v>
      </c>
    </row>
    <row r="841" spans="2:10" ht="13.2" x14ac:dyDescent="0.25">
      <c r="B841" t="s">
        <v>1465</v>
      </c>
      <c r="C841" t="s">
        <v>311</v>
      </c>
      <c r="E841" t="s">
        <v>2835</v>
      </c>
      <c r="H841" t="s">
        <v>2685</v>
      </c>
      <c r="I841" t="s">
        <v>1639</v>
      </c>
      <c r="J841" t="s">
        <v>2770</v>
      </c>
    </row>
    <row r="842" spans="2:10" ht="13.2" x14ac:dyDescent="0.25">
      <c r="B842" t="s">
        <v>1466</v>
      </c>
      <c r="C842" t="s">
        <v>311</v>
      </c>
      <c r="E842" t="s">
        <v>2836</v>
      </c>
      <c r="H842" t="s">
        <v>1780</v>
      </c>
      <c r="I842" t="s">
        <v>1639</v>
      </c>
      <c r="J842" t="s">
        <v>2837</v>
      </c>
    </row>
    <row r="843" spans="2:10" ht="13.2" x14ac:dyDescent="0.25">
      <c r="B843" t="s">
        <v>1467</v>
      </c>
      <c r="C843" t="s">
        <v>311</v>
      </c>
      <c r="E843" t="s">
        <v>2838</v>
      </c>
      <c r="H843" t="s">
        <v>2412</v>
      </c>
      <c r="I843" t="s">
        <v>1639</v>
      </c>
      <c r="J843" t="s">
        <v>2682</v>
      </c>
    </row>
    <row r="844" spans="2:10" ht="13.2" x14ac:dyDescent="0.25">
      <c r="B844" t="s">
        <v>1469</v>
      </c>
      <c r="C844" t="s">
        <v>311</v>
      </c>
      <c r="E844" t="s">
        <v>2839</v>
      </c>
      <c r="H844" t="s">
        <v>2840</v>
      </c>
      <c r="I844" t="s">
        <v>1639</v>
      </c>
      <c r="J844" t="s">
        <v>2841</v>
      </c>
    </row>
    <row r="845" spans="2:10" s="575" customFormat="1" ht="13.2" x14ac:dyDescent="0.25">
      <c r="B845" s="575" t="s">
        <v>2842</v>
      </c>
      <c r="C845" s="575" t="s">
        <v>311</v>
      </c>
      <c r="E845" s="575" t="s">
        <v>2608</v>
      </c>
      <c r="H845" s="575" t="s">
        <v>1639</v>
      </c>
      <c r="I845" s="575" t="s">
        <v>2596</v>
      </c>
      <c r="J845" s="575" t="s">
        <v>2609</v>
      </c>
    </row>
    <row r="846" spans="2:10" ht="13.2" x14ac:dyDescent="0.25">
      <c r="B846" t="s">
        <v>1470</v>
      </c>
      <c r="C846" t="s">
        <v>311</v>
      </c>
      <c r="E846" t="s">
        <v>2843</v>
      </c>
      <c r="H846" t="s">
        <v>2581</v>
      </c>
      <c r="I846" t="s">
        <v>1639</v>
      </c>
      <c r="J846" t="s">
        <v>1694</v>
      </c>
    </row>
    <row r="847" spans="2:10" ht="13.2" x14ac:dyDescent="0.25">
      <c r="B847" t="s">
        <v>1471</v>
      </c>
      <c r="C847" t="s">
        <v>311</v>
      </c>
      <c r="E847" t="s">
        <v>2844</v>
      </c>
      <c r="H847" t="s">
        <v>2742</v>
      </c>
      <c r="I847" t="s">
        <v>1639</v>
      </c>
      <c r="J847" t="s">
        <v>1694</v>
      </c>
    </row>
    <row r="848" spans="2:10" ht="13.2" x14ac:dyDescent="0.25">
      <c r="B848" t="s">
        <v>1472</v>
      </c>
      <c r="C848" t="s">
        <v>311</v>
      </c>
      <c r="E848" t="s">
        <v>2844</v>
      </c>
      <c r="H848" t="s">
        <v>2569</v>
      </c>
      <c r="I848" t="s">
        <v>1639</v>
      </c>
      <c r="J848" t="s">
        <v>1694</v>
      </c>
    </row>
    <row r="849" spans="2:10" ht="13.2" x14ac:dyDescent="0.25">
      <c r="B849" t="s">
        <v>1473</v>
      </c>
      <c r="C849" t="s">
        <v>311</v>
      </c>
      <c r="E849" t="s">
        <v>2845</v>
      </c>
      <c r="H849" t="s">
        <v>2569</v>
      </c>
      <c r="I849" t="s">
        <v>1639</v>
      </c>
      <c r="J849" t="s">
        <v>2846</v>
      </c>
    </row>
    <row r="850" spans="2:10" ht="13.2" x14ac:dyDescent="0.25">
      <c r="B850" t="s">
        <v>1474</v>
      </c>
      <c r="C850" t="s">
        <v>311</v>
      </c>
      <c r="E850" t="s">
        <v>2844</v>
      </c>
      <c r="H850" t="s">
        <v>2466</v>
      </c>
      <c r="I850" t="s">
        <v>1639</v>
      </c>
      <c r="J850" t="s">
        <v>1694</v>
      </c>
    </row>
    <row r="851" spans="2:10" ht="13.2" x14ac:dyDescent="0.25">
      <c r="B851" t="s">
        <v>1475</v>
      </c>
      <c r="C851" t="s">
        <v>311</v>
      </c>
      <c r="E851" t="s">
        <v>2844</v>
      </c>
      <c r="H851" t="s">
        <v>2224</v>
      </c>
      <c r="I851" t="s">
        <v>1639</v>
      </c>
      <c r="J851" t="s">
        <v>1694</v>
      </c>
    </row>
    <row r="852" spans="2:10" ht="13.2" x14ac:dyDescent="0.25">
      <c r="B852" t="s">
        <v>1476</v>
      </c>
      <c r="C852" t="s">
        <v>311</v>
      </c>
      <c r="E852" t="s">
        <v>2847</v>
      </c>
      <c r="H852" t="s">
        <v>1639</v>
      </c>
      <c r="I852" t="s">
        <v>2342</v>
      </c>
      <c r="J852" t="s">
        <v>2689</v>
      </c>
    </row>
    <row r="853" spans="2:10" ht="13.2" x14ac:dyDescent="0.25">
      <c r="B853" t="s">
        <v>1477</v>
      </c>
      <c r="C853" t="s">
        <v>311</v>
      </c>
      <c r="E853" t="s">
        <v>2848</v>
      </c>
      <c r="H853" t="s">
        <v>1878</v>
      </c>
      <c r="I853" t="s">
        <v>1639</v>
      </c>
      <c r="J853" t="s">
        <v>523</v>
      </c>
    </row>
    <row r="854" spans="2:10" ht="13.2" x14ac:dyDescent="0.25">
      <c r="B854" t="s">
        <v>1478</v>
      </c>
      <c r="C854" t="s">
        <v>311</v>
      </c>
      <c r="E854" t="s">
        <v>2849</v>
      </c>
      <c r="H854" t="s">
        <v>2412</v>
      </c>
      <c r="I854" t="s">
        <v>1639</v>
      </c>
      <c r="J854" t="s">
        <v>523</v>
      </c>
    </row>
    <row r="855" spans="2:10" ht="13.2" x14ac:dyDescent="0.25">
      <c r="B855" t="s">
        <v>1479</v>
      </c>
      <c r="C855" t="s">
        <v>311</v>
      </c>
      <c r="E855" t="s">
        <v>2850</v>
      </c>
      <c r="H855" t="s">
        <v>2224</v>
      </c>
      <c r="I855" t="s">
        <v>1639</v>
      </c>
      <c r="J855" t="s">
        <v>2689</v>
      </c>
    </row>
    <row r="856" spans="2:10" ht="13.2" x14ac:dyDescent="0.25">
      <c r="B856" t="s">
        <v>1480</v>
      </c>
      <c r="C856" t="s">
        <v>311</v>
      </c>
      <c r="E856" t="s">
        <v>2851</v>
      </c>
      <c r="H856" t="s">
        <v>1878</v>
      </c>
      <c r="I856" t="s">
        <v>1639</v>
      </c>
      <c r="J856" t="s">
        <v>523</v>
      </c>
    </row>
    <row r="857" spans="2:10" s="575" customFormat="1" ht="13.2" x14ac:dyDescent="0.25">
      <c r="B857" s="575" t="s">
        <v>2852</v>
      </c>
      <c r="C857" s="575" t="s">
        <v>311</v>
      </c>
      <c r="E857" s="575" t="s">
        <v>2853</v>
      </c>
      <c r="H857" s="575" t="s">
        <v>1639</v>
      </c>
      <c r="I857" s="575" t="s">
        <v>2596</v>
      </c>
      <c r="J857" s="575" t="s">
        <v>2854</v>
      </c>
    </row>
    <row r="858" spans="2:10" s="575" customFormat="1" ht="13.2" x14ac:dyDescent="0.25">
      <c r="B858" s="575" t="s">
        <v>2855</v>
      </c>
      <c r="C858" s="575" t="s">
        <v>311</v>
      </c>
      <c r="E858" s="575" t="s">
        <v>2856</v>
      </c>
      <c r="H858" s="575" t="s">
        <v>1639</v>
      </c>
      <c r="I858" s="575" t="s">
        <v>2813</v>
      </c>
      <c r="J858" s="575" t="s">
        <v>2854</v>
      </c>
    </row>
    <row r="859" spans="2:10" s="575" customFormat="1" ht="13.2" x14ac:dyDescent="0.25">
      <c r="B859" s="575" t="s">
        <v>2857</v>
      </c>
      <c r="C859" s="575" t="s">
        <v>311</v>
      </c>
      <c r="E859" s="575" t="s">
        <v>2858</v>
      </c>
      <c r="H859" s="575" t="s">
        <v>1639</v>
      </c>
      <c r="I859" s="575" t="s">
        <v>2596</v>
      </c>
      <c r="J859" s="575" t="s">
        <v>2609</v>
      </c>
    </row>
    <row r="860" spans="2:10" ht="13.2" x14ac:dyDescent="0.25">
      <c r="B860" t="s">
        <v>1481</v>
      </c>
      <c r="C860" t="s">
        <v>311</v>
      </c>
      <c r="E860" t="s">
        <v>2859</v>
      </c>
      <c r="H860" t="s">
        <v>1644</v>
      </c>
      <c r="I860" t="s">
        <v>1639</v>
      </c>
      <c r="J860" t="s">
        <v>2860</v>
      </c>
    </row>
    <row r="861" spans="2:10" s="575" customFormat="1" ht="13.2" x14ac:dyDescent="0.25">
      <c r="B861" s="575" t="s">
        <v>2861</v>
      </c>
      <c r="C861" s="575" t="s">
        <v>311</v>
      </c>
      <c r="E861" s="575" t="s">
        <v>2862</v>
      </c>
      <c r="H861" s="575" t="s">
        <v>1639</v>
      </c>
      <c r="I861" s="575" t="s">
        <v>1761</v>
      </c>
      <c r="J861" s="575" t="s">
        <v>2698</v>
      </c>
    </row>
    <row r="862" spans="2:10" ht="13.2" x14ac:dyDescent="0.25">
      <c r="B862" t="s">
        <v>1482</v>
      </c>
      <c r="C862" t="s">
        <v>311</v>
      </c>
      <c r="E862" t="s">
        <v>2863</v>
      </c>
      <c r="H862" t="s">
        <v>2685</v>
      </c>
      <c r="I862" t="s">
        <v>1639</v>
      </c>
      <c r="J862" t="s">
        <v>2267</v>
      </c>
    </row>
    <row r="863" spans="2:10" ht="13.2" x14ac:dyDescent="0.25">
      <c r="B863" t="s">
        <v>1483</v>
      </c>
      <c r="C863" t="s">
        <v>311</v>
      </c>
      <c r="E863" t="s">
        <v>2864</v>
      </c>
      <c r="H863" t="s">
        <v>2323</v>
      </c>
      <c r="I863" t="s">
        <v>1639</v>
      </c>
      <c r="J863" t="s">
        <v>2267</v>
      </c>
    </row>
    <row r="864" spans="2:10" s="575" customFormat="1" ht="13.2" x14ac:dyDescent="0.25">
      <c r="B864" s="575" t="s">
        <v>2865</v>
      </c>
      <c r="C864" s="575" t="s">
        <v>311</v>
      </c>
      <c r="E864" s="575" t="s">
        <v>2866</v>
      </c>
      <c r="H864" s="575" t="s">
        <v>1639</v>
      </c>
      <c r="I864" s="575" t="s">
        <v>2603</v>
      </c>
      <c r="J864" s="575" t="s">
        <v>2819</v>
      </c>
    </row>
    <row r="865" spans="2:10" ht="13.2" x14ac:dyDescent="0.25">
      <c r="B865" t="s">
        <v>1484</v>
      </c>
      <c r="C865" t="s">
        <v>311</v>
      </c>
      <c r="E865" t="s">
        <v>2867</v>
      </c>
      <c r="H865" t="s">
        <v>2569</v>
      </c>
      <c r="I865" t="s">
        <v>1639</v>
      </c>
      <c r="J865" t="s">
        <v>2816</v>
      </c>
    </row>
    <row r="866" spans="2:10" ht="13.2" x14ac:dyDescent="0.25">
      <c r="B866" t="s">
        <v>1485</v>
      </c>
      <c r="C866" t="s">
        <v>311</v>
      </c>
      <c r="E866" t="s">
        <v>2868</v>
      </c>
      <c r="H866" t="s">
        <v>2685</v>
      </c>
      <c r="I866" t="s">
        <v>1639</v>
      </c>
      <c r="J866" t="s">
        <v>2770</v>
      </c>
    </row>
    <row r="867" spans="2:10" ht="13.2" x14ac:dyDescent="0.25">
      <c r="B867" t="s">
        <v>1486</v>
      </c>
      <c r="C867" t="s">
        <v>311</v>
      </c>
      <c r="E867" t="s">
        <v>2869</v>
      </c>
      <c r="H867" t="s">
        <v>1780</v>
      </c>
      <c r="I867" t="s">
        <v>1639</v>
      </c>
      <c r="J867" t="s">
        <v>2774</v>
      </c>
    </row>
    <row r="868" spans="2:10" s="575" customFormat="1" ht="13.2" x14ac:dyDescent="0.25">
      <c r="B868" s="575" t="s">
        <v>2870</v>
      </c>
      <c r="C868" s="575" t="s">
        <v>311</v>
      </c>
      <c r="E868" s="575" t="s">
        <v>2871</v>
      </c>
      <c r="H868" s="575" t="s">
        <v>1639</v>
      </c>
      <c r="I868" s="575" t="s">
        <v>2596</v>
      </c>
      <c r="J868" s="575" t="s">
        <v>2616</v>
      </c>
    </row>
    <row r="869" spans="2:10" ht="13.2" x14ac:dyDescent="0.25">
      <c r="B869" t="s">
        <v>1487</v>
      </c>
      <c r="C869" t="s">
        <v>311</v>
      </c>
      <c r="E869" t="s">
        <v>2872</v>
      </c>
      <c r="H869" t="s">
        <v>1780</v>
      </c>
      <c r="I869" t="s">
        <v>1639</v>
      </c>
      <c r="J869" t="s">
        <v>2873</v>
      </c>
    </row>
    <row r="870" spans="2:10" ht="13.2" x14ac:dyDescent="0.25">
      <c r="B870" t="s">
        <v>1488</v>
      </c>
      <c r="C870" t="s">
        <v>311</v>
      </c>
      <c r="E870" t="s">
        <v>2874</v>
      </c>
      <c r="H870" t="s">
        <v>1644</v>
      </c>
      <c r="I870" t="s">
        <v>1639</v>
      </c>
      <c r="J870" t="s">
        <v>2841</v>
      </c>
    </row>
    <row r="871" spans="2:10" ht="13.2" x14ac:dyDescent="0.25">
      <c r="B871" t="s">
        <v>1489</v>
      </c>
      <c r="C871" t="s">
        <v>311</v>
      </c>
      <c r="E871" t="s">
        <v>2875</v>
      </c>
      <c r="H871" t="s">
        <v>2685</v>
      </c>
      <c r="I871" t="s">
        <v>1639</v>
      </c>
      <c r="J871" t="s">
        <v>2770</v>
      </c>
    </row>
    <row r="872" spans="2:10" ht="13.2" x14ac:dyDescent="0.25">
      <c r="B872" t="s">
        <v>1492</v>
      </c>
      <c r="C872" t="s">
        <v>311</v>
      </c>
      <c r="E872" t="s">
        <v>2876</v>
      </c>
      <c r="H872" t="s">
        <v>2323</v>
      </c>
      <c r="I872" t="s">
        <v>1639</v>
      </c>
      <c r="J872" t="s">
        <v>2720</v>
      </c>
    </row>
    <row r="873" spans="2:10" ht="13.2" x14ac:dyDescent="0.25">
      <c r="B873" t="s">
        <v>1493</v>
      </c>
      <c r="C873" t="s">
        <v>311</v>
      </c>
      <c r="E873" t="s">
        <v>2877</v>
      </c>
      <c r="H873" t="s">
        <v>2323</v>
      </c>
      <c r="I873" t="s">
        <v>1639</v>
      </c>
      <c r="J873" t="s">
        <v>2878</v>
      </c>
    </row>
    <row r="874" spans="2:10" ht="13.2" x14ac:dyDescent="0.25">
      <c r="B874" t="s">
        <v>1494</v>
      </c>
      <c r="C874" t="s">
        <v>311</v>
      </c>
      <c r="E874" t="s">
        <v>2879</v>
      </c>
      <c r="H874" t="s">
        <v>2323</v>
      </c>
      <c r="I874" t="s">
        <v>1639</v>
      </c>
      <c r="J874" t="s">
        <v>2720</v>
      </c>
    </row>
    <row r="875" spans="2:10" ht="13.2" x14ac:dyDescent="0.25">
      <c r="B875" t="s">
        <v>1495</v>
      </c>
      <c r="C875" t="s">
        <v>311</v>
      </c>
      <c r="E875" t="s">
        <v>2880</v>
      </c>
      <c r="H875" t="s">
        <v>2881</v>
      </c>
      <c r="I875" t="s">
        <v>1639</v>
      </c>
      <c r="J875" t="s">
        <v>2783</v>
      </c>
    </row>
    <row r="876" spans="2:10" s="575" customFormat="1" ht="13.2" x14ac:dyDescent="0.25">
      <c r="B876" s="575" t="s">
        <v>2882</v>
      </c>
      <c r="C876" s="575" t="s">
        <v>311</v>
      </c>
      <c r="E876" s="575" t="s">
        <v>2883</v>
      </c>
      <c r="H876" s="575" t="s">
        <v>1639</v>
      </c>
      <c r="I876" s="575" t="s">
        <v>2596</v>
      </c>
      <c r="J876" s="575" t="s">
        <v>2884</v>
      </c>
    </row>
    <row r="877" spans="2:10" s="575" customFormat="1" ht="13.2" x14ac:dyDescent="0.25">
      <c r="B877" s="575" t="s">
        <v>2885</v>
      </c>
      <c r="C877" s="575" t="s">
        <v>311</v>
      </c>
      <c r="E877" s="575" t="s">
        <v>2886</v>
      </c>
      <c r="H877" s="575" t="s">
        <v>1639</v>
      </c>
      <c r="I877" s="575" t="s">
        <v>2596</v>
      </c>
      <c r="J877" s="575" t="s">
        <v>2616</v>
      </c>
    </row>
    <row r="878" spans="2:10" s="575" customFormat="1" ht="13.2" x14ac:dyDescent="0.25">
      <c r="B878" s="575" t="s">
        <v>2887</v>
      </c>
      <c r="C878" s="575" t="s">
        <v>311</v>
      </c>
      <c r="E878" s="575" t="s">
        <v>2888</v>
      </c>
      <c r="H878" s="575" t="s">
        <v>1639</v>
      </c>
      <c r="I878" s="575" t="s">
        <v>2596</v>
      </c>
      <c r="J878" s="575" t="s">
        <v>2616</v>
      </c>
    </row>
    <row r="879" spans="2:10" s="575" customFormat="1" ht="13.2" x14ac:dyDescent="0.25">
      <c r="B879" s="575" t="s">
        <v>2889</v>
      </c>
      <c r="C879" s="575" t="s">
        <v>311</v>
      </c>
      <c r="E879" s="575" t="s">
        <v>2890</v>
      </c>
      <c r="H879" s="575" t="s">
        <v>1639</v>
      </c>
      <c r="I879" s="575" t="s">
        <v>2596</v>
      </c>
      <c r="J879" s="575" t="s">
        <v>2616</v>
      </c>
    </row>
    <row r="880" spans="2:10" s="575" customFormat="1" ht="13.2" x14ac:dyDescent="0.25">
      <c r="B880" s="575" t="s">
        <v>2891</v>
      </c>
      <c r="C880" s="575" t="s">
        <v>311</v>
      </c>
      <c r="E880" s="575" t="s">
        <v>2892</v>
      </c>
      <c r="H880" s="575" t="s">
        <v>1639</v>
      </c>
      <c r="I880" s="575" t="s">
        <v>2596</v>
      </c>
      <c r="J880" s="575" t="s">
        <v>2616</v>
      </c>
    </row>
    <row r="881" spans="2:10" s="575" customFormat="1" ht="13.2" x14ac:dyDescent="0.25">
      <c r="B881" s="575" t="s">
        <v>2893</v>
      </c>
      <c r="C881" s="575" t="s">
        <v>311</v>
      </c>
      <c r="E881" s="575" t="s">
        <v>2894</v>
      </c>
      <c r="H881" s="575" t="s">
        <v>1639</v>
      </c>
      <c r="I881" s="575" t="s">
        <v>2596</v>
      </c>
      <c r="J881" s="575" t="s">
        <v>2616</v>
      </c>
    </row>
    <row r="882" spans="2:10" s="575" customFormat="1" ht="13.2" x14ac:dyDescent="0.25">
      <c r="B882" s="575" t="s">
        <v>2895</v>
      </c>
      <c r="C882" s="575" t="s">
        <v>311</v>
      </c>
      <c r="E882" s="575" t="s">
        <v>2896</v>
      </c>
      <c r="H882" s="575" t="s">
        <v>1639</v>
      </c>
      <c r="I882" s="575" t="s">
        <v>2596</v>
      </c>
      <c r="J882" s="575" t="s">
        <v>2616</v>
      </c>
    </row>
    <row r="883" spans="2:10" ht="13.2" x14ac:dyDescent="0.25">
      <c r="B883" t="s">
        <v>1496</v>
      </c>
      <c r="C883" t="s">
        <v>311</v>
      </c>
      <c r="E883" t="s">
        <v>2897</v>
      </c>
      <c r="H883" t="s">
        <v>2569</v>
      </c>
      <c r="I883" t="s">
        <v>1639</v>
      </c>
      <c r="J883" t="s">
        <v>2679</v>
      </c>
    </row>
    <row r="884" spans="2:10" ht="13.2" x14ac:dyDescent="0.25">
      <c r="B884" t="s">
        <v>1497</v>
      </c>
      <c r="C884" t="s">
        <v>311</v>
      </c>
      <c r="E884" t="s">
        <v>2898</v>
      </c>
      <c r="H884" t="s">
        <v>2569</v>
      </c>
      <c r="I884" t="s">
        <v>1639</v>
      </c>
      <c r="J884" t="s">
        <v>2899</v>
      </c>
    </row>
    <row r="885" spans="2:10" s="575" customFormat="1" ht="13.2" x14ac:dyDescent="0.25">
      <c r="B885" s="575" t="s">
        <v>2900</v>
      </c>
      <c r="C885" s="575" t="s">
        <v>311</v>
      </c>
      <c r="E885" s="575" t="s">
        <v>2901</v>
      </c>
      <c r="H885" s="575" t="s">
        <v>1639</v>
      </c>
      <c r="I885" s="575" t="s">
        <v>2902</v>
      </c>
      <c r="J885" s="575" t="s">
        <v>2903</v>
      </c>
    </row>
    <row r="886" spans="2:10" ht="13.2" x14ac:dyDescent="0.25">
      <c r="B886" t="s">
        <v>1498</v>
      </c>
      <c r="C886" t="s">
        <v>311</v>
      </c>
      <c r="E886" t="s">
        <v>2904</v>
      </c>
      <c r="H886" t="s">
        <v>1639</v>
      </c>
      <c r="I886" t="s">
        <v>2789</v>
      </c>
      <c r="J886" t="s">
        <v>569</v>
      </c>
    </row>
    <row r="887" spans="2:10" ht="13.2" x14ac:dyDescent="0.25">
      <c r="B887" t="s">
        <v>1499</v>
      </c>
      <c r="C887" t="s">
        <v>311</v>
      </c>
      <c r="E887" t="s">
        <v>2905</v>
      </c>
      <c r="H887" t="s">
        <v>1639</v>
      </c>
      <c r="I887" t="s">
        <v>2789</v>
      </c>
      <c r="J887" t="s">
        <v>569</v>
      </c>
    </row>
    <row r="888" spans="2:10" s="575" customFormat="1" ht="13.2" x14ac:dyDescent="0.25">
      <c r="B888" s="575" t="s">
        <v>2906</v>
      </c>
      <c r="C888" s="575" t="s">
        <v>311</v>
      </c>
      <c r="E888" s="575" t="s">
        <v>2907</v>
      </c>
      <c r="H888" s="575" t="s">
        <v>1639</v>
      </c>
      <c r="I888" s="575" t="s">
        <v>2278</v>
      </c>
      <c r="J888" s="575" t="s">
        <v>569</v>
      </c>
    </row>
    <row r="889" spans="2:10" ht="13.2" x14ac:dyDescent="0.25">
      <c r="B889" t="s">
        <v>1500</v>
      </c>
      <c r="C889" t="s">
        <v>311</v>
      </c>
      <c r="E889" t="s">
        <v>2908</v>
      </c>
      <c r="H889" t="s">
        <v>1639</v>
      </c>
      <c r="I889" t="s">
        <v>2180</v>
      </c>
      <c r="J889" t="s">
        <v>569</v>
      </c>
    </row>
    <row r="890" spans="2:10" ht="13.2" x14ac:dyDescent="0.25">
      <c r="B890" t="s">
        <v>1501</v>
      </c>
      <c r="C890" t="s">
        <v>311</v>
      </c>
      <c r="E890" t="s">
        <v>2909</v>
      </c>
      <c r="H890" t="s">
        <v>1639</v>
      </c>
      <c r="I890" t="s">
        <v>2180</v>
      </c>
      <c r="J890" t="s">
        <v>569</v>
      </c>
    </row>
    <row r="891" spans="2:10" s="575" customFormat="1" ht="13.2" x14ac:dyDescent="0.25">
      <c r="B891" s="575" t="s">
        <v>2910</v>
      </c>
      <c r="C891" s="575" t="s">
        <v>311</v>
      </c>
      <c r="E891" s="575" t="s">
        <v>2911</v>
      </c>
      <c r="H891" s="575" t="s">
        <v>1639</v>
      </c>
      <c r="I891" s="575" t="s">
        <v>1761</v>
      </c>
      <c r="J891" s="575" t="s">
        <v>569</v>
      </c>
    </row>
    <row r="892" spans="2:10" s="575" customFormat="1" ht="13.2" x14ac:dyDescent="0.25">
      <c r="B892" s="575" t="s">
        <v>2912</v>
      </c>
      <c r="C892" s="575" t="s">
        <v>311</v>
      </c>
      <c r="E892" s="575" t="s">
        <v>2913</v>
      </c>
      <c r="H892" s="575" t="s">
        <v>1639</v>
      </c>
      <c r="I892" s="575" t="s">
        <v>1761</v>
      </c>
      <c r="J892" s="575" t="s">
        <v>2698</v>
      </c>
    </row>
    <row r="893" spans="2:10" ht="13.2" x14ac:dyDescent="0.25">
      <c r="B893" t="s">
        <v>1502</v>
      </c>
      <c r="C893" t="s">
        <v>311</v>
      </c>
      <c r="E893" t="s">
        <v>2914</v>
      </c>
      <c r="H893" t="s">
        <v>1639</v>
      </c>
      <c r="I893" t="s">
        <v>2342</v>
      </c>
      <c r="J893" t="s">
        <v>569</v>
      </c>
    </row>
    <row r="894" spans="2:10" ht="13.2" x14ac:dyDescent="0.25">
      <c r="B894" t="s">
        <v>1503</v>
      </c>
      <c r="C894" t="s">
        <v>311</v>
      </c>
      <c r="E894" t="s">
        <v>2915</v>
      </c>
      <c r="H894" t="s">
        <v>2796</v>
      </c>
      <c r="I894" t="s">
        <v>1639</v>
      </c>
      <c r="J894" t="s">
        <v>2916</v>
      </c>
    </row>
    <row r="895" spans="2:10" ht="13.2" x14ac:dyDescent="0.25">
      <c r="B895" t="s">
        <v>1504</v>
      </c>
      <c r="C895" t="s">
        <v>311</v>
      </c>
      <c r="E895" t="s">
        <v>2917</v>
      </c>
      <c r="H895" t="s">
        <v>2360</v>
      </c>
      <c r="I895" t="s">
        <v>1639</v>
      </c>
      <c r="J895" t="s">
        <v>1679</v>
      </c>
    </row>
    <row r="896" spans="2:10" ht="13.2" x14ac:dyDescent="0.25">
      <c r="B896" t="s">
        <v>1505</v>
      </c>
      <c r="C896" t="s">
        <v>311</v>
      </c>
      <c r="E896" t="s">
        <v>2918</v>
      </c>
      <c r="H896" t="s">
        <v>2330</v>
      </c>
      <c r="I896" t="s">
        <v>1639</v>
      </c>
      <c r="J896" t="s">
        <v>2919</v>
      </c>
    </row>
    <row r="897" spans="2:10" ht="13.2" x14ac:dyDescent="0.25">
      <c r="B897" t="s">
        <v>1506</v>
      </c>
      <c r="C897" t="s">
        <v>311</v>
      </c>
      <c r="E897" t="s">
        <v>2920</v>
      </c>
      <c r="H897" t="s">
        <v>2224</v>
      </c>
      <c r="I897" t="s">
        <v>1639</v>
      </c>
      <c r="J897" t="s">
        <v>2921</v>
      </c>
    </row>
    <row r="898" spans="2:10" ht="13.2" x14ac:dyDescent="0.25">
      <c r="B898" t="s">
        <v>1507</v>
      </c>
      <c r="C898" t="s">
        <v>311</v>
      </c>
      <c r="E898" t="s">
        <v>2922</v>
      </c>
      <c r="H898" t="s">
        <v>2777</v>
      </c>
      <c r="I898" t="s">
        <v>1639</v>
      </c>
      <c r="J898" t="s">
        <v>2698</v>
      </c>
    </row>
    <row r="899" spans="2:10" ht="13.2" x14ac:dyDescent="0.25">
      <c r="B899" t="s">
        <v>1508</v>
      </c>
      <c r="C899" t="s">
        <v>311</v>
      </c>
      <c r="E899" t="s">
        <v>2923</v>
      </c>
      <c r="H899" t="s">
        <v>2685</v>
      </c>
      <c r="I899" t="s">
        <v>1639</v>
      </c>
      <c r="J899" t="s">
        <v>2924</v>
      </c>
    </row>
    <row r="900" spans="2:10" ht="13.2" x14ac:dyDescent="0.25">
      <c r="B900" t="s">
        <v>1509</v>
      </c>
      <c r="C900" t="s">
        <v>311</v>
      </c>
      <c r="E900" t="s">
        <v>2925</v>
      </c>
      <c r="H900" t="s">
        <v>1638</v>
      </c>
      <c r="I900" t="s">
        <v>1639</v>
      </c>
      <c r="J900" t="s">
        <v>2689</v>
      </c>
    </row>
    <row r="901" spans="2:10" ht="13.2" x14ac:dyDescent="0.25">
      <c r="B901" t="s">
        <v>1510</v>
      </c>
      <c r="C901" t="s">
        <v>311</v>
      </c>
      <c r="E901" t="s">
        <v>2926</v>
      </c>
      <c r="H901" t="s">
        <v>1780</v>
      </c>
      <c r="I901" t="s">
        <v>1639</v>
      </c>
      <c r="J901" t="s">
        <v>528</v>
      </c>
    </row>
    <row r="902" spans="2:10" ht="13.2" x14ac:dyDescent="0.25">
      <c r="B902" t="s">
        <v>1511</v>
      </c>
      <c r="C902" t="s">
        <v>311</v>
      </c>
      <c r="E902" t="s">
        <v>2927</v>
      </c>
      <c r="H902" t="s">
        <v>2323</v>
      </c>
      <c r="I902" t="s">
        <v>1639</v>
      </c>
      <c r="J902" t="s">
        <v>2689</v>
      </c>
    </row>
    <row r="903" spans="2:10" ht="13.2" x14ac:dyDescent="0.25">
      <c r="B903" t="s">
        <v>1512</v>
      </c>
      <c r="C903" t="s">
        <v>311</v>
      </c>
      <c r="E903" t="s">
        <v>2928</v>
      </c>
      <c r="H903" t="s">
        <v>2323</v>
      </c>
      <c r="I903" t="s">
        <v>1639</v>
      </c>
      <c r="J903" t="s">
        <v>2689</v>
      </c>
    </row>
    <row r="904" spans="2:10" ht="13.2" x14ac:dyDescent="0.25">
      <c r="B904" t="s">
        <v>1513</v>
      </c>
      <c r="C904" t="s">
        <v>311</v>
      </c>
      <c r="E904" t="s">
        <v>2929</v>
      </c>
      <c r="H904" t="s">
        <v>2330</v>
      </c>
      <c r="I904" t="s">
        <v>1639</v>
      </c>
      <c r="J904" t="s">
        <v>2698</v>
      </c>
    </row>
    <row r="905" spans="2:10" ht="13.2" x14ac:dyDescent="0.25">
      <c r="B905" t="s">
        <v>1514</v>
      </c>
      <c r="C905" t="s">
        <v>311</v>
      </c>
      <c r="E905" t="s">
        <v>2930</v>
      </c>
      <c r="H905" t="s">
        <v>1780</v>
      </c>
      <c r="I905" t="s">
        <v>1639</v>
      </c>
      <c r="J905" t="s">
        <v>2091</v>
      </c>
    </row>
    <row r="906" spans="2:10" s="575" customFormat="1" ht="13.2" x14ac:dyDescent="0.25">
      <c r="B906" s="575" t="s">
        <v>2931</v>
      </c>
      <c r="C906" s="575" t="s">
        <v>311</v>
      </c>
      <c r="E906" s="575" t="s">
        <v>1700</v>
      </c>
      <c r="H906" s="575" t="s">
        <v>1639</v>
      </c>
      <c r="I906" s="575" t="s">
        <v>2603</v>
      </c>
      <c r="J906" s="575" t="s">
        <v>2698</v>
      </c>
    </row>
    <row r="907" spans="2:10" ht="13.2" x14ac:dyDescent="0.25">
      <c r="B907" t="s">
        <v>1515</v>
      </c>
      <c r="C907" t="s">
        <v>311</v>
      </c>
      <c r="E907" t="s">
        <v>2932</v>
      </c>
      <c r="H907" t="s">
        <v>2569</v>
      </c>
      <c r="I907" t="s">
        <v>1639</v>
      </c>
      <c r="J907" t="s">
        <v>1639</v>
      </c>
    </row>
    <row r="908" spans="2:10" ht="13.2" x14ac:dyDescent="0.25">
      <c r="B908" t="s">
        <v>1516</v>
      </c>
      <c r="C908" t="s">
        <v>311</v>
      </c>
      <c r="E908" t="s">
        <v>2933</v>
      </c>
      <c r="H908" t="s">
        <v>2934</v>
      </c>
      <c r="I908" t="s">
        <v>1639</v>
      </c>
      <c r="J908" t="s">
        <v>1639</v>
      </c>
    </row>
    <row r="909" spans="2:10" ht="13.2" x14ac:dyDescent="0.25">
      <c r="B909" t="s">
        <v>1517</v>
      </c>
      <c r="C909" t="s">
        <v>311</v>
      </c>
      <c r="E909" t="s">
        <v>2935</v>
      </c>
      <c r="H909" t="s">
        <v>2936</v>
      </c>
      <c r="I909" t="s">
        <v>1639</v>
      </c>
      <c r="J909" t="s">
        <v>2937</v>
      </c>
    </row>
    <row r="910" spans="2:10" ht="13.2" x14ac:dyDescent="0.25">
      <c r="B910" t="s">
        <v>1518</v>
      </c>
      <c r="C910" t="s">
        <v>311</v>
      </c>
      <c r="E910" t="s">
        <v>2938</v>
      </c>
      <c r="H910" t="s">
        <v>2581</v>
      </c>
      <c r="I910" t="s">
        <v>1639</v>
      </c>
      <c r="J910" t="s">
        <v>2939</v>
      </c>
    </row>
    <row r="911" spans="2:10" ht="13.2" x14ac:dyDescent="0.25">
      <c r="B911" t="s">
        <v>1519</v>
      </c>
      <c r="C911" t="s">
        <v>311</v>
      </c>
      <c r="E911" t="s">
        <v>2940</v>
      </c>
      <c r="H911" t="s">
        <v>2581</v>
      </c>
      <c r="I911" t="s">
        <v>1639</v>
      </c>
      <c r="J911" t="s">
        <v>2941</v>
      </c>
    </row>
    <row r="912" spans="2:10" ht="13.2" x14ac:dyDescent="0.25">
      <c r="B912" t="s">
        <v>1520</v>
      </c>
      <c r="C912" t="s">
        <v>311</v>
      </c>
      <c r="E912" t="s">
        <v>2942</v>
      </c>
      <c r="H912" t="s">
        <v>2742</v>
      </c>
      <c r="I912" t="s">
        <v>1639</v>
      </c>
      <c r="J912" t="s">
        <v>2943</v>
      </c>
    </row>
    <row r="913" spans="2:10" ht="13.2" x14ac:dyDescent="0.25">
      <c r="B913" t="s">
        <v>1521</v>
      </c>
      <c r="C913" t="s">
        <v>311</v>
      </c>
      <c r="E913" t="s">
        <v>2944</v>
      </c>
      <c r="H913" t="s">
        <v>2742</v>
      </c>
      <c r="I913" t="s">
        <v>1639</v>
      </c>
      <c r="J913" t="s">
        <v>2945</v>
      </c>
    </row>
    <row r="914" spans="2:10" ht="13.2" x14ac:dyDescent="0.25">
      <c r="B914" t="s">
        <v>1522</v>
      </c>
      <c r="C914" t="s">
        <v>311</v>
      </c>
      <c r="E914" t="s">
        <v>2946</v>
      </c>
      <c r="H914" t="s">
        <v>2742</v>
      </c>
      <c r="I914" t="s">
        <v>1639</v>
      </c>
      <c r="J914" t="s">
        <v>2947</v>
      </c>
    </row>
    <row r="915" spans="2:10" ht="13.2" x14ac:dyDescent="0.25">
      <c r="B915" t="s">
        <v>1523</v>
      </c>
      <c r="C915" t="s">
        <v>311</v>
      </c>
      <c r="E915" t="s">
        <v>2948</v>
      </c>
      <c r="H915" t="s">
        <v>2742</v>
      </c>
      <c r="I915" t="s">
        <v>1639</v>
      </c>
      <c r="J915" t="s">
        <v>2949</v>
      </c>
    </row>
    <row r="916" spans="2:10" ht="13.2" x14ac:dyDescent="0.25">
      <c r="B916" t="s">
        <v>1524</v>
      </c>
      <c r="C916" t="s">
        <v>311</v>
      </c>
      <c r="E916" t="s">
        <v>2950</v>
      </c>
      <c r="H916" t="s">
        <v>2742</v>
      </c>
      <c r="I916" t="s">
        <v>1639</v>
      </c>
      <c r="J916" t="s">
        <v>2951</v>
      </c>
    </row>
    <row r="917" spans="2:10" ht="13.2" x14ac:dyDescent="0.25">
      <c r="B917" t="s">
        <v>1525</v>
      </c>
      <c r="C917" t="s">
        <v>311</v>
      </c>
      <c r="E917" t="s">
        <v>2952</v>
      </c>
      <c r="H917" t="s">
        <v>2569</v>
      </c>
      <c r="I917" t="s">
        <v>1639</v>
      </c>
      <c r="J917" t="s">
        <v>2951</v>
      </c>
    </row>
    <row r="918" spans="2:10" ht="13.2" x14ac:dyDescent="0.25">
      <c r="B918" t="s">
        <v>1526</v>
      </c>
      <c r="C918" t="s">
        <v>311</v>
      </c>
      <c r="E918" t="s">
        <v>2953</v>
      </c>
      <c r="H918" t="s">
        <v>2954</v>
      </c>
      <c r="I918" t="s">
        <v>1639</v>
      </c>
      <c r="J918" t="s">
        <v>2955</v>
      </c>
    </row>
    <row r="919" spans="2:10" ht="13.2" x14ac:dyDescent="0.25">
      <c r="B919" t="s">
        <v>1527</v>
      </c>
      <c r="C919" t="s">
        <v>311</v>
      </c>
      <c r="E919" t="s">
        <v>2956</v>
      </c>
      <c r="H919" t="s">
        <v>2569</v>
      </c>
      <c r="I919" t="s">
        <v>1639</v>
      </c>
      <c r="J919" t="s">
        <v>2957</v>
      </c>
    </row>
    <row r="920" spans="2:10" ht="13.2" x14ac:dyDescent="0.25">
      <c r="B920" t="s">
        <v>1528</v>
      </c>
      <c r="C920" t="s">
        <v>311</v>
      </c>
      <c r="E920" t="s">
        <v>2958</v>
      </c>
      <c r="H920" t="s">
        <v>2578</v>
      </c>
      <c r="I920" t="s">
        <v>1639</v>
      </c>
      <c r="J920" t="s">
        <v>2959</v>
      </c>
    </row>
    <row r="921" spans="2:10" ht="13.2" x14ac:dyDescent="0.25">
      <c r="B921" t="s">
        <v>1529</v>
      </c>
      <c r="C921" t="s">
        <v>311</v>
      </c>
      <c r="E921" t="s">
        <v>2960</v>
      </c>
      <c r="H921" t="s">
        <v>2961</v>
      </c>
      <c r="I921" t="s">
        <v>1639</v>
      </c>
      <c r="J921" t="s">
        <v>2962</v>
      </c>
    </row>
    <row r="922" spans="2:10" ht="13.2" x14ac:dyDescent="0.25">
      <c r="B922" t="s">
        <v>1530</v>
      </c>
      <c r="C922" t="s">
        <v>311</v>
      </c>
      <c r="E922" t="s">
        <v>2963</v>
      </c>
      <c r="H922" t="s">
        <v>2466</v>
      </c>
      <c r="I922" t="s">
        <v>1639</v>
      </c>
      <c r="J922" t="s">
        <v>2964</v>
      </c>
    </row>
    <row r="923" spans="2:10" ht="13.2" x14ac:dyDescent="0.25">
      <c r="B923" t="s">
        <v>1531</v>
      </c>
      <c r="C923" t="s">
        <v>311</v>
      </c>
      <c r="E923" t="s">
        <v>2965</v>
      </c>
      <c r="H923" t="s">
        <v>2466</v>
      </c>
      <c r="I923" t="s">
        <v>1639</v>
      </c>
      <c r="J923" t="s">
        <v>2966</v>
      </c>
    </row>
    <row r="924" spans="2:10" ht="13.2" x14ac:dyDescent="0.25">
      <c r="B924" t="s">
        <v>1532</v>
      </c>
      <c r="C924" t="s">
        <v>311</v>
      </c>
      <c r="E924" t="s">
        <v>2967</v>
      </c>
      <c r="H924" t="s">
        <v>2466</v>
      </c>
      <c r="I924" t="s">
        <v>1639</v>
      </c>
      <c r="J924" t="s">
        <v>2947</v>
      </c>
    </row>
    <row r="925" spans="2:10" ht="13.2" x14ac:dyDescent="0.25">
      <c r="B925" t="s">
        <v>1533</v>
      </c>
      <c r="C925" t="s">
        <v>311</v>
      </c>
      <c r="E925" t="s">
        <v>2968</v>
      </c>
      <c r="H925" t="s">
        <v>2969</v>
      </c>
      <c r="I925" t="s">
        <v>1639</v>
      </c>
      <c r="J925" t="s">
        <v>2970</v>
      </c>
    </row>
    <row r="926" spans="2:10" ht="13.2" x14ac:dyDescent="0.25">
      <c r="B926" t="s">
        <v>1534</v>
      </c>
      <c r="C926" t="s">
        <v>311</v>
      </c>
      <c r="E926" t="s">
        <v>2971</v>
      </c>
      <c r="H926" t="s">
        <v>1878</v>
      </c>
      <c r="I926" t="s">
        <v>1639</v>
      </c>
      <c r="J926" t="s">
        <v>2972</v>
      </c>
    </row>
    <row r="927" spans="2:10" ht="13.2" x14ac:dyDescent="0.25">
      <c r="B927" t="s">
        <v>1535</v>
      </c>
      <c r="C927" t="s">
        <v>311</v>
      </c>
      <c r="E927" t="s">
        <v>2973</v>
      </c>
      <c r="H927" t="s">
        <v>2330</v>
      </c>
      <c r="I927" t="s">
        <v>1639</v>
      </c>
      <c r="J927" t="s">
        <v>2974</v>
      </c>
    </row>
    <row r="928" spans="2:10" ht="13.2" x14ac:dyDescent="0.25">
      <c r="B928" t="s">
        <v>1536</v>
      </c>
      <c r="C928" t="s">
        <v>311</v>
      </c>
      <c r="E928" t="s">
        <v>2975</v>
      </c>
      <c r="H928" t="s">
        <v>2798</v>
      </c>
      <c r="I928" t="s">
        <v>1639</v>
      </c>
      <c r="J928" t="s">
        <v>2976</v>
      </c>
    </row>
    <row r="929" spans="2:10" ht="13.2" x14ac:dyDescent="0.25">
      <c r="B929" t="s">
        <v>1537</v>
      </c>
      <c r="C929" t="s">
        <v>311</v>
      </c>
      <c r="E929" t="s">
        <v>2977</v>
      </c>
      <c r="H929" t="s">
        <v>2330</v>
      </c>
      <c r="I929" t="s">
        <v>1639</v>
      </c>
      <c r="J929" t="s">
        <v>2978</v>
      </c>
    </row>
    <row r="930" spans="2:10" ht="13.2" x14ac:dyDescent="0.25">
      <c r="B930" t="s">
        <v>1538</v>
      </c>
      <c r="C930" t="s">
        <v>311</v>
      </c>
      <c r="E930" t="s">
        <v>2979</v>
      </c>
      <c r="H930" t="s">
        <v>2330</v>
      </c>
      <c r="I930" t="s">
        <v>1639</v>
      </c>
      <c r="J930" t="s">
        <v>2980</v>
      </c>
    </row>
    <row r="931" spans="2:10" ht="13.2" x14ac:dyDescent="0.25">
      <c r="B931" t="s">
        <v>1539</v>
      </c>
      <c r="C931" t="s">
        <v>311</v>
      </c>
      <c r="E931" t="s">
        <v>2981</v>
      </c>
      <c r="H931" t="s">
        <v>2415</v>
      </c>
      <c r="I931" t="s">
        <v>1639</v>
      </c>
      <c r="J931" t="s">
        <v>2873</v>
      </c>
    </row>
    <row r="932" spans="2:10" ht="13.2" x14ac:dyDescent="0.25">
      <c r="B932" t="s">
        <v>1540</v>
      </c>
      <c r="C932" t="s">
        <v>311</v>
      </c>
      <c r="E932" t="s">
        <v>2982</v>
      </c>
      <c r="H932" t="s">
        <v>2412</v>
      </c>
      <c r="I932" t="s">
        <v>1639</v>
      </c>
      <c r="J932" t="s">
        <v>2947</v>
      </c>
    </row>
    <row r="933" spans="2:10" ht="13.2" x14ac:dyDescent="0.25">
      <c r="B933" t="s">
        <v>1541</v>
      </c>
      <c r="C933" t="s">
        <v>311</v>
      </c>
      <c r="E933" t="s">
        <v>2983</v>
      </c>
      <c r="H933" t="s">
        <v>2412</v>
      </c>
      <c r="I933" t="s">
        <v>1639</v>
      </c>
      <c r="J933" t="s">
        <v>2984</v>
      </c>
    </row>
    <row r="934" spans="2:10" ht="13.2" x14ac:dyDescent="0.25">
      <c r="B934" t="s">
        <v>1542</v>
      </c>
      <c r="C934" t="s">
        <v>311</v>
      </c>
      <c r="E934" t="s">
        <v>2968</v>
      </c>
      <c r="H934" t="s">
        <v>2412</v>
      </c>
      <c r="I934" t="s">
        <v>1639</v>
      </c>
      <c r="J934" t="s">
        <v>2970</v>
      </c>
    </row>
    <row r="935" spans="2:10" ht="13.2" x14ac:dyDescent="0.25">
      <c r="B935" t="s">
        <v>1543</v>
      </c>
      <c r="C935" t="s">
        <v>311</v>
      </c>
      <c r="E935" t="s">
        <v>2985</v>
      </c>
      <c r="H935" t="s">
        <v>2685</v>
      </c>
      <c r="I935" t="s">
        <v>1639</v>
      </c>
      <c r="J935" t="s">
        <v>2986</v>
      </c>
    </row>
    <row r="936" spans="2:10" ht="13.2" x14ac:dyDescent="0.25">
      <c r="B936" t="s">
        <v>1544</v>
      </c>
      <c r="C936" t="s">
        <v>311</v>
      </c>
      <c r="E936" t="s">
        <v>2987</v>
      </c>
      <c r="H936" t="s">
        <v>2581</v>
      </c>
      <c r="I936" t="s">
        <v>1639</v>
      </c>
      <c r="J936" t="s">
        <v>2988</v>
      </c>
    </row>
    <row r="937" spans="2:10" ht="13.2" x14ac:dyDescent="0.25">
      <c r="B937" t="s">
        <v>1545</v>
      </c>
      <c r="C937" t="s">
        <v>311</v>
      </c>
      <c r="E937" t="s">
        <v>2987</v>
      </c>
      <c r="H937" t="s">
        <v>2742</v>
      </c>
      <c r="I937" t="s">
        <v>1639</v>
      </c>
      <c r="J937" t="s">
        <v>2989</v>
      </c>
    </row>
    <row r="938" spans="2:10" ht="13.2" x14ac:dyDescent="0.25">
      <c r="B938" t="s">
        <v>1546</v>
      </c>
      <c r="C938" t="s">
        <v>311</v>
      </c>
      <c r="E938" t="s">
        <v>2987</v>
      </c>
      <c r="H938" t="s">
        <v>2569</v>
      </c>
      <c r="I938" t="s">
        <v>1639</v>
      </c>
      <c r="J938" t="s">
        <v>2990</v>
      </c>
    </row>
    <row r="939" spans="2:10" ht="13.2" x14ac:dyDescent="0.25">
      <c r="B939" t="s">
        <v>1547</v>
      </c>
      <c r="C939" t="s">
        <v>311</v>
      </c>
      <c r="E939" t="s">
        <v>2991</v>
      </c>
      <c r="H939" t="s">
        <v>1780</v>
      </c>
      <c r="I939" t="s">
        <v>1639</v>
      </c>
      <c r="J939" t="s">
        <v>2992</v>
      </c>
    </row>
    <row r="940" spans="2:10" ht="13.2" x14ac:dyDescent="0.25">
      <c r="B940" t="s">
        <v>1548</v>
      </c>
      <c r="C940" t="s">
        <v>311</v>
      </c>
      <c r="E940" t="s">
        <v>2993</v>
      </c>
      <c r="H940" t="s">
        <v>2581</v>
      </c>
      <c r="I940" t="s">
        <v>1639</v>
      </c>
      <c r="J940" t="s">
        <v>2994</v>
      </c>
    </row>
    <row r="941" spans="2:10" ht="13.2" x14ac:dyDescent="0.25">
      <c r="B941" t="s">
        <v>1549</v>
      </c>
      <c r="C941" t="s">
        <v>311</v>
      </c>
      <c r="E941" t="s">
        <v>2995</v>
      </c>
      <c r="H941" t="s">
        <v>1644</v>
      </c>
      <c r="I941" t="s">
        <v>1639</v>
      </c>
      <c r="J941" t="s">
        <v>2996</v>
      </c>
    </row>
    <row r="942" spans="2:10" ht="13.2" x14ac:dyDescent="0.25">
      <c r="B942" t="s">
        <v>1550</v>
      </c>
      <c r="C942" t="s">
        <v>311</v>
      </c>
      <c r="E942" t="s">
        <v>2997</v>
      </c>
      <c r="H942" t="s">
        <v>2569</v>
      </c>
      <c r="I942" t="s">
        <v>1639</v>
      </c>
      <c r="J942" t="s">
        <v>2998</v>
      </c>
    </row>
    <row r="943" spans="2:10" ht="13.2" x14ac:dyDescent="0.25">
      <c r="B943" t="s">
        <v>1551</v>
      </c>
      <c r="C943" t="s">
        <v>311</v>
      </c>
      <c r="E943" t="s">
        <v>2999</v>
      </c>
      <c r="H943" t="s">
        <v>2466</v>
      </c>
      <c r="I943" t="s">
        <v>1639</v>
      </c>
      <c r="J943" t="s">
        <v>3000</v>
      </c>
    </row>
    <row r="944" spans="2:10" ht="13.2" x14ac:dyDescent="0.25">
      <c r="B944" t="s">
        <v>1552</v>
      </c>
      <c r="C944" t="s">
        <v>311</v>
      </c>
      <c r="E944" t="s">
        <v>2999</v>
      </c>
      <c r="H944" t="s">
        <v>2466</v>
      </c>
      <c r="I944" t="s">
        <v>1639</v>
      </c>
      <c r="J944" t="s">
        <v>3000</v>
      </c>
    </row>
    <row r="945" spans="2:10" ht="13.2" x14ac:dyDescent="0.25">
      <c r="B945" t="s">
        <v>1553</v>
      </c>
      <c r="C945" t="s">
        <v>311</v>
      </c>
      <c r="E945" t="s">
        <v>3001</v>
      </c>
      <c r="H945" t="s">
        <v>2742</v>
      </c>
      <c r="I945" t="s">
        <v>1639</v>
      </c>
      <c r="J945" t="s">
        <v>2996</v>
      </c>
    </row>
    <row r="946" spans="2:10" ht="13.2" x14ac:dyDescent="0.25">
      <c r="B946" t="s">
        <v>1554</v>
      </c>
      <c r="C946" t="s">
        <v>311</v>
      </c>
      <c r="E946" t="s">
        <v>3002</v>
      </c>
      <c r="H946" t="s">
        <v>2412</v>
      </c>
      <c r="I946" t="s">
        <v>1639</v>
      </c>
      <c r="J946" t="s">
        <v>523</v>
      </c>
    </row>
    <row r="947" spans="2:10" ht="13.2" x14ac:dyDescent="0.25">
      <c r="B947" t="s">
        <v>1555</v>
      </c>
      <c r="C947" t="s">
        <v>311</v>
      </c>
      <c r="E947" t="s">
        <v>3003</v>
      </c>
      <c r="H947" t="s">
        <v>1878</v>
      </c>
      <c r="I947" t="s">
        <v>1639</v>
      </c>
      <c r="J947" t="s">
        <v>2689</v>
      </c>
    </row>
    <row r="948" spans="2:10" s="575" customFormat="1" ht="13.2" x14ac:dyDescent="0.25">
      <c r="B948" s="575" t="s">
        <v>3004</v>
      </c>
      <c r="C948" s="575" t="s">
        <v>311</v>
      </c>
      <c r="E948" s="575" t="s">
        <v>3005</v>
      </c>
      <c r="H948" s="575" t="s">
        <v>1639</v>
      </c>
      <c r="I948" s="575" t="s">
        <v>2596</v>
      </c>
      <c r="J948" s="575" t="s">
        <v>2884</v>
      </c>
    </row>
    <row r="949" spans="2:10" s="575" customFormat="1" ht="13.2" x14ac:dyDescent="0.25">
      <c r="B949" s="575" t="s">
        <v>3006</v>
      </c>
      <c r="C949" s="575" t="s">
        <v>311</v>
      </c>
      <c r="E949" s="575" t="s">
        <v>3007</v>
      </c>
      <c r="H949" s="575" t="s">
        <v>1639</v>
      </c>
      <c r="I949" s="575" t="s">
        <v>2596</v>
      </c>
      <c r="J949" s="575" t="s">
        <v>2884</v>
      </c>
    </row>
    <row r="950" spans="2:10" ht="13.2" x14ac:dyDescent="0.25">
      <c r="B950" t="s">
        <v>1556</v>
      </c>
      <c r="C950" t="s">
        <v>311</v>
      </c>
      <c r="E950" t="s">
        <v>3008</v>
      </c>
      <c r="H950" t="s">
        <v>1639</v>
      </c>
      <c r="I950" t="s">
        <v>3009</v>
      </c>
      <c r="J950" t="s">
        <v>523</v>
      </c>
    </row>
    <row r="951" spans="2:10" ht="13.2" x14ac:dyDescent="0.25">
      <c r="B951" t="s">
        <v>1557</v>
      </c>
      <c r="C951" t="s">
        <v>311</v>
      </c>
      <c r="E951" t="s">
        <v>3010</v>
      </c>
      <c r="H951" t="s">
        <v>1639</v>
      </c>
      <c r="I951" t="s">
        <v>2789</v>
      </c>
      <c r="J951" t="s">
        <v>3011</v>
      </c>
    </row>
    <row r="952" spans="2:10" ht="13.2" x14ac:dyDescent="0.25">
      <c r="B952" t="s">
        <v>1561</v>
      </c>
      <c r="C952" t="s">
        <v>311</v>
      </c>
      <c r="E952" t="s">
        <v>3012</v>
      </c>
      <c r="H952" t="s">
        <v>2581</v>
      </c>
      <c r="I952" t="s">
        <v>1639</v>
      </c>
      <c r="J952" t="s">
        <v>2989</v>
      </c>
    </row>
    <row r="953" spans="2:10" ht="13.2" x14ac:dyDescent="0.25">
      <c r="B953" t="s">
        <v>1562</v>
      </c>
      <c r="C953" t="s">
        <v>311</v>
      </c>
      <c r="E953" t="s">
        <v>3013</v>
      </c>
      <c r="H953" t="s">
        <v>2742</v>
      </c>
      <c r="I953" t="s">
        <v>1639</v>
      </c>
      <c r="J953" t="s">
        <v>2989</v>
      </c>
    </row>
    <row r="954" spans="2:10" ht="13.2" x14ac:dyDescent="0.25">
      <c r="B954" t="s">
        <v>1563</v>
      </c>
      <c r="C954" t="s">
        <v>311</v>
      </c>
      <c r="E954" t="s">
        <v>3013</v>
      </c>
      <c r="H954" t="s">
        <v>2569</v>
      </c>
      <c r="I954" t="s">
        <v>1639</v>
      </c>
      <c r="J954" t="s">
        <v>3014</v>
      </c>
    </row>
    <row r="955" spans="2:10" ht="13.2" x14ac:dyDescent="0.25">
      <c r="B955" t="s">
        <v>1564</v>
      </c>
      <c r="C955" t="s">
        <v>311</v>
      </c>
      <c r="E955" t="s">
        <v>3013</v>
      </c>
      <c r="H955" t="s">
        <v>2466</v>
      </c>
      <c r="I955" t="s">
        <v>1639</v>
      </c>
      <c r="J955" t="s">
        <v>3015</v>
      </c>
    </row>
    <row r="956" spans="2:10" ht="13.2" x14ac:dyDescent="0.25">
      <c r="B956" t="s">
        <v>1565</v>
      </c>
      <c r="C956" t="s">
        <v>311</v>
      </c>
      <c r="E956" t="s">
        <v>3013</v>
      </c>
      <c r="H956" t="s">
        <v>2412</v>
      </c>
      <c r="I956" t="s">
        <v>1639</v>
      </c>
      <c r="J956" t="s">
        <v>3016</v>
      </c>
    </row>
    <row r="957" spans="2:10" ht="13.2" x14ac:dyDescent="0.25">
      <c r="B957" t="s">
        <v>1566</v>
      </c>
      <c r="C957" t="s">
        <v>311</v>
      </c>
      <c r="E957" t="s">
        <v>3017</v>
      </c>
      <c r="H957" t="s">
        <v>2569</v>
      </c>
      <c r="I957" t="s">
        <v>1639</v>
      </c>
      <c r="J957" t="s">
        <v>2816</v>
      </c>
    </row>
    <row r="958" spans="2:10" s="575" customFormat="1" ht="13.2" x14ac:dyDescent="0.25">
      <c r="B958" s="575" t="s">
        <v>3018</v>
      </c>
      <c r="C958" s="575" t="s">
        <v>311</v>
      </c>
      <c r="E958" s="575" t="s">
        <v>3019</v>
      </c>
      <c r="H958" s="575" t="s">
        <v>1639</v>
      </c>
      <c r="I958" s="575" t="s">
        <v>2603</v>
      </c>
      <c r="J958" s="575" t="s">
        <v>2824</v>
      </c>
    </row>
    <row r="959" spans="2:10" ht="13.2" x14ac:dyDescent="0.25">
      <c r="B959" t="s">
        <v>1567</v>
      </c>
      <c r="C959" t="s">
        <v>311</v>
      </c>
      <c r="E959" t="s">
        <v>3020</v>
      </c>
      <c r="H959" t="s">
        <v>2224</v>
      </c>
      <c r="I959" t="s">
        <v>1639</v>
      </c>
      <c r="J959" t="s">
        <v>2682</v>
      </c>
    </row>
    <row r="960" spans="2:10" ht="13.2" x14ac:dyDescent="0.25">
      <c r="B960" t="s">
        <v>1568</v>
      </c>
      <c r="C960" t="s">
        <v>311</v>
      </c>
      <c r="E960" t="s">
        <v>3021</v>
      </c>
      <c r="H960" t="s">
        <v>2569</v>
      </c>
      <c r="I960" t="s">
        <v>1639</v>
      </c>
      <c r="J960" t="s">
        <v>3022</v>
      </c>
    </row>
    <row r="961" spans="2:10" s="575" customFormat="1" ht="13.2" x14ac:dyDescent="0.25">
      <c r="B961" s="575" t="s">
        <v>3023</v>
      </c>
      <c r="C961" s="575" t="s">
        <v>311</v>
      </c>
      <c r="E961" s="575" t="s">
        <v>3024</v>
      </c>
      <c r="H961" s="575" t="s">
        <v>1639</v>
      </c>
      <c r="I961" s="575" t="s">
        <v>2603</v>
      </c>
      <c r="J961" s="575" t="s">
        <v>2827</v>
      </c>
    </row>
    <row r="962" spans="2:10" ht="13.2" x14ac:dyDescent="0.25">
      <c r="B962" t="s">
        <v>1569</v>
      </c>
      <c r="C962" t="s">
        <v>311</v>
      </c>
      <c r="E962" t="s">
        <v>3025</v>
      </c>
      <c r="H962" t="s">
        <v>1639</v>
      </c>
      <c r="I962" t="s">
        <v>2789</v>
      </c>
      <c r="J962" t="s">
        <v>2827</v>
      </c>
    </row>
    <row r="963" spans="2:10" ht="13.2" x14ac:dyDescent="0.25">
      <c r="B963" t="s">
        <v>1570</v>
      </c>
      <c r="C963" t="s">
        <v>311</v>
      </c>
      <c r="E963" t="s">
        <v>3026</v>
      </c>
      <c r="H963" t="s">
        <v>1639</v>
      </c>
      <c r="I963" t="s">
        <v>2789</v>
      </c>
      <c r="J963" t="s">
        <v>2827</v>
      </c>
    </row>
    <row r="964" spans="2:10" ht="13.2" x14ac:dyDescent="0.25">
      <c r="B964" t="s">
        <v>1571</v>
      </c>
      <c r="C964" t="s">
        <v>311</v>
      </c>
      <c r="E964" t="s">
        <v>3027</v>
      </c>
      <c r="H964" t="s">
        <v>1639</v>
      </c>
      <c r="I964" t="s">
        <v>2789</v>
      </c>
      <c r="J964" t="s">
        <v>2827</v>
      </c>
    </row>
    <row r="965" spans="2:10" s="575" customFormat="1" ht="13.2" x14ac:dyDescent="0.25">
      <c r="B965" s="575" t="s">
        <v>3028</v>
      </c>
      <c r="C965" s="575" t="s">
        <v>311</v>
      </c>
      <c r="E965" s="575" t="s">
        <v>3029</v>
      </c>
      <c r="H965" s="575" t="s">
        <v>1639</v>
      </c>
      <c r="I965" s="575" t="s">
        <v>1761</v>
      </c>
      <c r="J965" s="575" t="s">
        <v>2679</v>
      </c>
    </row>
    <row r="966" spans="2:10" ht="13.2" x14ac:dyDescent="0.25">
      <c r="B966" t="s">
        <v>1572</v>
      </c>
      <c r="C966" t="s">
        <v>311</v>
      </c>
      <c r="E966" t="s">
        <v>3030</v>
      </c>
      <c r="H966" t="s">
        <v>2685</v>
      </c>
      <c r="I966" t="s">
        <v>1639</v>
      </c>
      <c r="J966" t="s">
        <v>2770</v>
      </c>
    </row>
    <row r="967" spans="2:10" ht="13.2" x14ac:dyDescent="0.25">
      <c r="B967" t="s">
        <v>1573</v>
      </c>
      <c r="C967" t="s">
        <v>311</v>
      </c>
      <c r="E967" t="s">
        <v>3031</v>
      </c>
      <c r="H967" t="s">
        <v>2581</v>
      </c>
      <c r="I967" t="s">
        <v>1639</v>
      </c>
      <c r="J967" t="s">
        <v>3032</v>
      </c>
    </row>
    <row r="968" spans="2:10" ht="13.2" x14ac:dyDescent="0.25">
      <c r="B968" t="s">
        <v>592</v>
      </c>
      <c r="C968" t="s">
        <v>313</v>
      </c>
      <c r="E968" t="s">
        <v>2465</v>
      </c>
      <c r="H968" t="s">
        <v>1878</v>
      </c>
      <c r="I968" t="s">
        <v>1639</v>
      </c>
      <c r="J968" t="s">
        <v>1694</v>
      </c>
    </row>
    <row r="969" spans="2:10" ht="13.2" x14ac:dyDescent="0.25">
      <c r="B969" t="s">
        <v>613</v>
      </c>
      <c r="C969" t="s">
        <v>313</v>
      </c>
      <c r="E969" t="s">
        <v>3033</v>
      </c>
      <c r="H969" t="s">
        <v>2363</v>
      </c>
      <c r="I969" t="s">
        <v>1639</v>
      </c>
      <c r="J969" t="s">
        <v>2337</v>
      </c>
    </row>
    <row r="970" spans="2:10" ht="13.2" x14ac:dyDescent="0.25">
      <c r="B970" t="s">
        <v>634</v>
      </c>
      <c r="C970" t="s">
        <v>313</v>
      </c>
      <c r="E970" t="s">
        <v>3034</v>
      </c>
      <c r="H970" t="s">
        <v>2954</v>
      </c>
      <c r="I970" t="s">
        <v>1639</v>
      </c>
      <c r="J970" t="s">
        <v>1639</v>
      </c>
    </row>
    <row r="971" spans="2:10" ht="13.2" x14ac:dyDescent="0.25">
      <c r="B971" t="s">
        <v>655</v>
      </c>
      <c r="C971" t="s">
        <v>313</v>
      </c>
      <c r="E971" t="s">
        <v>3035</v>
      </c>
      <c r="H971" t="s">
        <v>2569</v>
      </c>
      <c r="I971" t="s">
        <v>1639</v>
      </c>
      <c r="J971" t="s">
        <v>3036</v>
      </c>
    </row>
    <row r="972" spans="2:10" ht="13.2" x14ac:dyDescent="0.25">
      <c r="B972" t="s">
        <v>676</v>
      </c>
      <c r="C972" t="s">
        <v>313</v>
      </c>
      <c r="E972" t="s">
        <v>3037</v>
      </c>
      <c r="H972" t="s">
        <v>2569</v>
      </c>
      <c r="I972" t="s">
        <v>1639</v>
      </c>
      <c r="J972" t="s">
        <v>3038</v>
      </c>
    </row>
    <row r="973" spans="2:10" ht="13.2" x14ac:dyDescent="0.25">
      <c r="B973" t="s">
        <v>697</v>
      </c>
      <c r="C973" t="s">
        <v>313</v>
      </c>
      <c r="E973" t="s">
        <v>3039</v>
      </c>
      <c r="H973" t="s">
        <v>2569</v>
      </c>
      <c r="I973" t="s">
        <v>1639</v>
      </c>
      <c r="J973" t="s">
        <v>3040</v>
      </c>
    </row>
    <row r="974" spans="2:10" ht="13.2" x14ac:dyDescent="0.25">
      <c r="B974" t="s">
        <v>718</v>
      </c>
      <c r="C974" t="s">
        <v>313</v>
      </c>
      <c r="E974" t="s">
        <v>3041</v>
      </c>
      <c r="H974" t="s">
        <v>2569</v>
      </c>
      <c r="I974" t="s">
        <v>1639</v>
      </c>
      <c r="J974" t="s">
        <v>3042</v>
      </c>
    </row>
    <row r="975" spans="2:10" ht="13.2" x14ac:dyDescent="0.25">
      <c r="B975" t="s">
        <v>739</v>
      </c>
      <c r="C975" t="s">
        <v>313</v>
      </c>
      <c r="E975" t="s">
        <v>3043</v>
      </c>
      <c r="H975" t="s">
        <v>2569</v>
      </c>
      <c r="I975" t="s">
        <v>1639</v>
      </c>
      <c r="J975" t="s">
        <v>3044</v>
      </c>
    </row>
    <row r="976" spans="2:10" ht="13.2" x14ac:dyDescent="0.25">
      <c r="B976" t="s">
        <v>760</v>
      </c>
      <c r="C976" t="s">
        <v>313</v>
      </c>
      <c r="E976" t="s">
        <v>3045</v>
      </c>
      <c r="H976" t="s">
        <v>2569</v>
      </c>
      <c r="I976" t="s">
        <v>1639</v>
      </c>
      <c r="J976" t="s">
        <v>3046</v>
      </c>
    </row>
    <row r="977" spans="2:10" ht="13.2" x14ac:dyDescent="0.25">
      <c r="B977" t="s">
        <v>780</v>
      </c>
      <c r="C977" t="s">
        <v>313</v>
      </c>
      <c r="E977" t="s">
        <v>3047</v>
      </c>
      <c r="H977" t="s">
        <v>2954</v>
      </c>
      <c r="I977" t="s">
        <v>1639</v>
      </c>
      <c r="J977" t="s">
        <v>3048</v>
      </c>
    </row>
    <row r="978" spans="2:10" ht="13.2" x14ac:dyDescent="0.25">
      <c r="B978" t="s">
        <v>800</v>
      </c>
      <c r="C978" t="s">
        <v>313</v>
      </c>
      <c r="E978" t="s">
        <v>3049</v>
      </c>
      <c r="H978" t="s">
        <v>3050</v>
      </c>
      <c r="I978" t="s">
        <v>1639</v>
      </c>
      <c r="J978" t="s">
        <v>3051</v>
      </c>
    </row>
    <row r="979" spans="2:10" ht="13.2" x14ac:dyDescent="0.25">
      <c r="B979" t="s">
        <v>820</v>
      </c>
      <c r="C979" t="s">
        <v>313</v>
      </c>
      <c r="E979" t="s">
        <v>3052</v>
      </c>
      <c r="H979" t="s">
        <v>2323</v>
      </c>
      <c r="I979" t="s">
        <v>1639</v>
      </c>
      <c r="J979" t="s">
        <v>1879</v>
      </c>
    </row>
    <row r="980" spans="2:10" ht="13.2" x14ac:dyDescent="0.25">
      <c r="B980" t="s">
        <v>3053</v>
      </c>
      <c r="C980" t="s">
        <v>313</v>
      </c>
      <c r="E980" t="s">
        <v>3054</v>
      </c>
      <c r="H980" t="s">
        <v>1639</v>
      </c>
      <c r="I980" t="s">
        <v>1639</v>
      </c>
      <c r="J980" t="s">
        <v>3055</v>
      </c>
    </row>
    <row r="981" spans="2:10" ht="13.2" x14ac:dyDescent="0.25">
      <c r="B981" t="s">
        <v>3056</v>
      </c>
      <c r="C981" t="s">
        <v>313</v>
      </c>
      <c r="E981" t="s">
        <v>3054</v>
      </c>
      <c r="H981" t="s">
        <v>1639</v>
      </c>
      <c r="I981" t="s">
        <v>1639</v>
      </c>
      <c r="J981" t="s">
        <v>3055</v>
      </c>
    </row>
    <row r="982" spans="2:10" ht="13.2" x14ac:dyDescent="0.25">
      <c r="B982" t="s">
        <v>3057</v>
      </c>
      <c r="C982" t="s">
        <v>313</v>
      </c>
      <c r="E982" t="s">
        <v>3054</v>
      </c>
      <c r="H982" t="s">
        <v>1639</v>
      </c>
      <c r="I982" t="s">
        <v>1639</v>
      </c>
      <c r="J982" t="s">
        <v>3055</v>
      </c>
    </row>
    <row r="983" spans="2:10" ht="13.2" x14ac:dyDescent="0.25">
      <c r="B983" t="s">
        <v>3058</v>
      </c>
      <c r="C983" t="s">
        <v>313</v>
      </c>
      <c r="E983" t="s">
        <v>3054</v>
      </c>
      <c r="H983" t="s">
        <v>1639</v>
      </c>
      <c r="I983" t="s">
        <v>1639</v>
      </c>
      <c r="J983" t="s">
        <v>3055</v>
      </c>
    </row>
    <row r="984" spans="2:10" ht="13.2" x14ac:dyDescent="0.25">
      <c r="B984" t="s">
        <v>601</v>
      </c>
      <c r="C984" t="s">
        <v>3059</v>
      </c>
      <c r="E984" t="s">
        <v>3060</v>
      </c>
      <c r="H984" t="s">
        <v>2466</v>
      </c>
      <c r="I984" t="s">
        <v>1639</v>
      </c>
      <c r="J984" t="s">
        <v>3061</v>
      </c>
    </row>
    <row r="985" spans="2:10" ht="13.2" x14ac:dyDescent="0.25">
      <c r="B985" t="s">
        <v>622</v>
      </c>
      <c r="C985" t="s">
        <v>3059</v>
      </c>
      <c r="E985" t="s">
        <v>2690</v>
      </c>
      <c r="H985" t="s">
        <v>2578</v>
      </c>
      <c r="I985" t="s">
        <v>1639</v>
      </c>
      <c r="J985" t="s">
        <v>3062</v>
      </c>
    </row>
    <row r="986" spans="2:10" ht="13.2" x14ac:dyDescent="0.25">
      <c r="B986" t="s">
        <v>643</v>
      </c>
      <c r="C986" t="s">
        <v>3059</v>
      </c>
      <c r="E986" t="s">
        <v>3063</v>
      </c>
      <c r="H986" t="s">
        <v>2581</v>
      </c>
      <c r="I986" t="s">
        <v>1639</v>
      </c>
      <c r="J986" t="s">
        <v>1694</v>
      </c>
    </row>
    <row r="987" spans="2:10" ht="13.2" x14ac:dyDescent="0.25">
      <c r="B987" t="s">
        <v>664</v>
      </c>
      <c r="C987" t="s">
        <v>3059</v>
      </c>
      <c r="E987" t="s">
        <v>3064</v>
      </c>
      <c r="H987" t="s">
        <v>2581</v>
      </c>
      <c r="I987" t="s">
        <v>1639</v>
      </c>
      <c r="J987" t="s">
        <v>1694</v>
      </c>
    </row>
    <row r="988" spans="2:10" ht="13.2" x14ac:dyDescent="0.25">
      <c r="B988" t="s">
        <v>685</v>
      </c>
      <c r="C988" t="s">
        <v>3059</v>
      </c>
      <c r="E988" t="s">
        <v>3065</v>
      </c>
      <c r="H988" t="s">
        <v>3066</v>
      </c>
      <c r="I988" t="s">
        <v>1639</v>
      </c>
      <c r="J988" t="s">
        <v>3067</v>
      </c>
    </row>
    <row r="989" spans="2:10" ht="13.2" x14ac:dyDescent="0.25">
      <c r="B989" t="s">
        <v>706</v>
      </c>
      <c r="C989" t="s">
        <v>3059</v>
      </c>
      <c r="E989" t="s">
        <v>3068</v>
      </c>
      <c r="H989" t="s">
        <v>2569</v>
      </c>
      <c r="I989" t="s">
        <v>1639</v>
      </c>
      <c r="J989" t="s">
        <v>1694</v>
      </c>
    </row>
    <row r="990" spans="2:10" ht="13.2" x14ac:dyDescent="0.25">
      <c r="B990" t="s">
        <v>727</v>
      </c>
      <c r="C990" t="s">
        <v>3059</v>
      </c>
      <c r="E990" t="s">
        <v>3069</v>
      </c>
      <c r="H990" t="s">
        <v>2466</v>
      </c>
      <c r="I990" t="s">
        <v>1639</v>
      </c>
      <c r="J990" t="s">
        <v>1694</v>
      </c>
    </row>
    <row r="991" spans="2:10" ht="13.2" x14ac:dyDescent="0.25">
      <c r="B991" t="s">
        <v>748</v>
      </c>
      <c r="C991" t="s">
        <v>3059</v>
      </c>
      <c r="E991" t="s">
        <v>3070</v>
      </c>
      <c r="H991" t="s">
        <v>2224</v>
      </c>
      <c r="I991" t="s">
        <v>1639</v>
      </c>
      <c r="J991" t="s">
        <v>1694</v>
      </c>
    </row>
    <row r="992" spans="2:10" ht="13.2" x14ac:dyDescent="0.25">
      <c r="B992" t="s">
        <v>769</v>
      </c>
      <c r="C992" t="s">
        <v>3059</v>
      </c>
      <c r="E992" t="s">
        <v>3071</v>
      </c>
      <c r="H992" t="s">
        <v>2323</v>
      </c>
      <c r="I992" t="s">
        <v>1639</v>
      </c>
      <c r="J992" t="s">
        <v>3072</v>
      </c>
    </row>
    <row r="993" spans="2:10" ht="13.2" x14ac:dyDescent="0.25">
      <c r="B993" t="s">
        <v>789</v>
      </c>
      <c r="C993" t="s">
        <v>3059</v>
      </c>
      <c r="E993" t="s">
        <v>2716</v>
      </c>
      <c r="H993" t="s">
        <v>2323</v>
      </c>
      <c r="I993" t="s">
        <v>1639</v>
      </c>
      <c r="J993" t="s">
        <v>3073</v>
      </c>
    </row>
    <row r="994" spans="2:10" ht="13.2" x14ac:dyDescent="0.25">
      <c r="B994" t="s">
        <v>809</v>
      </c>
      <c r="C994" t="s">
        <v>3059</v>
      </c>
      <c r="E994" t="s">
        <v>3074</v>
      </c>
      <c r="H994" t="s">
        <v>2323</v>
      </c>
      <c r="I994" t="s">
        <v>1639</v>
      </c>
      <c r="J994" t="s">
        <v>3075</v>
      </c>
    </row>
    <row r="995" spans="2:10" ht="13.2" x14ac:dyDescent="0.25">
      <c r="B995" t="s">
        <v>829</v>
      </c>
      <c r="C995" t="s">
        <v>3059</v>
      </c>
      <c r="E995" t="s">
        <v>2719</v>
      </c>
      <c r="H995" t="s">
        <v>2323</v>
      </c>
      <c r="I995" t="s">
        <v>1639</v>
      </c>
      <c r="J995" t="s">
        <v>3076</v>
      </c>
    </row>
    <row r="996" spans="2:10" ht="13.2" x14ac:dyDescent="0.25">
      <c r="B996" t="s">
        <v>849</v>
      </c>
      <c r="C996" t="s">
        <v>3059</v>
      </c>
      <c r="E996" t="s">
        <v>2719</v>
      </c>
      <c r="H996" t="s">
        <v>2323</v>
      </c>
      <c r="I996" t="s">
        <v>1639</v>
      </c>
      <c r="J996" t="s">
        <v>3076</v>
      </c>
    </row>
    <row r="997" spans="2:10" ht="13.2" x14ac:dyDescent="0.25">
      <c r="B997" t="s">
        <v>3077</v>
      </c>
      <c r="C997" t="s">
        <v>3059</v>
      </c>
      <c r="E997" t="s">
        <v>1895</v>
      </c>
      <c r="H997" t="s">
        <v>1639</v>
      </c>
      <c r="I997" t="s">
        <v>1639</v>
      </c>
      <c r="J997" t="s">
        <v>1896</v>
      </c>
    </row>
    <row r="998" spans="2:10" ht="13.2" x14ac:dyDescent="0.25">
      <c r="B998" t="s">
        <v>3078</v>
      </c>
      <c r="C998" t="s">
        <v>3059</v>
      </c>
      <c r="E998" t="s">
        <v>1898</v>
      </c>
      <c r="H998" t="s">
        <v>1639</v>
      </c>
      <c r="I998" t="s">
        <v>1639</v>
      </c>
      <c r="J998" t="s">
        <v>1899</v>
      </c>
    </row>
    <row r="999" spans="2:10" ht="13.2" x14ac:dyDescent="0.25">
      <c r="B999" t="s">
        <v>3079</v>
      </c>
      <c r="C999" t="s">
        <v>3059</v>
      </c>
      <c r="E999" t="s">
        <v>1901</v>
      </c>
      <c r="H999" t="s">
        <v>1639</v>
      </c>
      <c r="I999" t="s">
        <v>1639</v>
      </c>
      <c r="J999" t="s">
        <v>1902</v>
      </c>
    </row>
    <row r="1000" spans="2:10" ht="13.2" x14ac:dyDescent="0.25">
      <c r="B1000" t="s">
        <v>869</v>
      </c>
      <c r="C1000" t="s">
        <v>3059</v>
      </c>
      <c r="E1000" t="s">
        <v>3080</v>
      </c>
      <c r="H1000" t="s">
        <v>2224</v>
      </c>
      <c r="I1000" t="s">
        <v>1639</v>
      </c>
      <c r="J1000" t="s">
        <v>3081</v>
      </c>
    </row>
    <row r="1001" spans="2:10" s="575" customFormat="1" ht="13.2" x14ac:dyDescent="0.25">
      <c r="B1001" s="575" t="s">
        <v>3082</v>
      </c>
      <c r="C1001" s="575" t="s">
        <v>3059</v>
      </c>
      <c r="E1001" s="575" t="s">
        <v>3083</v>
      </c>
      <c r="H1001" s="575" t="s">
        <v>1639</v>
      </c>
      <c r="I1001" s="575" t="s">
        <v>2596</v>
      </c>
      <c r="J1001" s="575" t="s">
        <v>2884</v>
      </c>
    </row>
    <row r="1002" spans="2:10" ht="13.2" x14ac:dyDescent="0.25">
      <c r="B1002" t="s">
        <v>889</v>
      </c>
      <c r="C1002" t="s">
        <v>3059</v>
      </c>
      <c r="E1002" t="s">
        <v>3084</v>
      </c>
      <c r="H1002" t="s">
        <v>3085</v>
      </c>
      <c r="I1002" t="s">
        <v>1639</v>
      </c>
      <c r="J1002" t="s">
        <v>3086</v>
      </c>
    </row>
    <row r="1003" spans="2:10" s="575" customFormat="1" ht="13.2" x14ac:dyDescent="0.25">
      <c r="B1003" s="575" t="s">
        <v>3087</v>
      </c>
      <c r="C1003" s="575" t="s">
        <v>3059</v>
      </c>
      <c r="E1003" s="575" t="s">
        <v>2608</v>
      </c>
      <c r="H1003" s="575" t="s">
        <v>1639</v>
      </c>
      <c r="I1003" s="575" t="s">
        <v>2596</v>
      </c>
      <c r="J1003" s="575" t="s">
        <v>2609</v>
      </c>
    </row>
    <row r="1004" spans="2:10" ht="13.2" x14ac:dyDescent="0.25">
      <c r="B1004" t="s">
        <v>909</v>
      </c>
      <c r="C1004" t="s">
        <v>3059</v>
      </c>
      <c r="E1004" t="s">
        <v>3088</v>
      </c>
      <c r="H1004" t="s">
        <v>3089</v>
      </c>
      <c r="I1004" t="s">
        <v>1639</v>
      </c>
      <c r="J1004" t="s">
        <v>1694</v>
      </c>
    </row>
    <row r="1005" spans="2:10" ht="13.2" x14ac:dyDescent="0.25">
      <c r="B1005" t="s">
        <v>929</v>
      </c>
      <c r="C1005" t="s">
        <v>3059</v>
      </c>
      <c r="E1005" t="s">
        <v>3090</v>
      </c>
      <c r="H1005" t="s">
        <v>3091</v>
      </c>
      <c r="I1005" t="s">
        <v>1639</v>
      </c>
      <c r="J1005" t="s">
        <v>1694</v>
      </c>
    </row>
    <row r="1006" spans="2:10" ht="13.2" x14ac:dyDescent="0.25">
      <c r="B1006" t="s">
        <v>949</v>
      </c>
      <c r="C1006" t="s">
        <v>3059</v>
      </c>
      <c r="E1006" t="s">
        <v>3092</v>
      </c>
      <c r="H1006" t="s">
        <v>2466</v>
      </c>
      <c r="I1006" t="s">
        <v>1639</v>
      </c>
      <c r="J1006" t="s">
        <v>1694</v>
      </c>
    </row>
    <row r="1007" spans="2:10" ht="13.2" x14ac:dyDescent="0.25">
      <c r="B1007" t="s">
        <v>969</v>
      </c>
      <c r="C1007" t="s">
        <v>3059</v>
      </c>
      <c r="E1007" t="s">
        <v>2844</v>
      </c>
      <c r="H1007" t="s">
        <v>2224</v>
      </c>
      <c r="I1007" t="s">
        <v>1639</v>
      </c>
      <c r="J1007" t="s">
        <v>1694</v>
      </c>
    </row>
    <row r="1008" spans="2:10" ht="13.2" x14ac:dyDescent="0.25">
      <c r="B1008" t="s">
        <v>989</v>
      </c>
      <c r="C1008" t="s">
        <v>3059</v>
      </c>
      <c r="E1008" t="s">
        <v>2853</v>
      </c>
      <c r="H1008" t="s">
        <v>1639</v>
      </c>
      <c r="I1008" t="s">
        <v>3093</v>
      </c>
      <c r="J1008" t="s">
        <v>2854</v>
      </c>
    </row>
    <row r="1009" spans="2:10" ht="13.2" x14ac:dyDescent="0.25">
      <c r="B1009" t="s">
        <v>3094</v>
      </c>
      <c r="C1009" t="s">
        <v>3059</v>
      </c>
      <c r="E1009" t="s">
        <v>3095</v>
      </c>
      <c r="H1009" t="s">
        <v>1639</v>
      </c>
      <c r="I1009" t="s">
        <v>1639</v>
      </c>
      <c r="J1009" t="s">
        <v>2854</v>
      </c>
    </row>
    <row r="1010" spans="2:10" s="575" customFormat="1" ht="13.2" x14ac:dyDescent="0.25">
      <c r="B1010" s="575" t="s">
        <v>3096</v>
      </c>
      <c r="C1010" s="575" t="s">
        <v>3059</v>
      </c>
      <c r="E1010" s="575" t="s">
        <v>2621</v>
      </c>
      <c r="H1010" s="575" t="s">
        <v>1639</v>
      </c>
      <c r="I1010" s="575" t="s">
        <v>2596</v>
      </c>
      <c r="J1010" s="575" t="s">
        <v>2616</v>
      </c>
    </row>
    <row r="1011" spans="2:10" ht="13.2" x14ac:dyDescent="0.25">
      <c r="B1011" t="s">
        <v>1008</v>
      </c>
      <c r="C1011" t="s">
        <v>3059</v>
      </c>
      <c r="E1011" t="s">
        <v>2935</v>
      </c>
      <c r="H1011" t="s">
        <v>2323</v>
      </c>
      <c r="I1011" t="s">
        <v>1639</v>
      </c>
      <c r="J1011" t="s">
        <v>3097</v>
      </c>
    </row>
    <row r="1012" spans="2:10" ht="13.2" x14ac:dyDescent="0.25">
      <c r="B1012" t="s">
        <v>1026</v>
      </c>
      <c r="C1012" t="s">
        <v>3059</v>
      </c>
      <c r="E1012" t="s">
        <v>3098</v>
      </c>
      <c r="H1012" t="s">
        <v>2581</v>
      </c>
      <c r="I1012" t="s">
        <v>1639</v>
      </c>
      <c r="J1012" t="s">
        <v>3099</v>
      </c>
    </row>
    <row r="1013" spans="2:10" ht="13.2" x14ac:dyDescent="0.25">
      <c r="B1013" t="s">
        <v>1044</v>
      </c>
      <c r="C1013" t="s">
        <v>3059</v>
      </c>
      <c r="E1013" t="s">
        <v>2938</v>
      </c>
      <c r="H1013" t="s">
        <v>2581</v>
      </c>
      <c r="I1013" t="s">
        <v>1639</v>
      </c>
      <c r="J1013" t="s">
        <v>3100</v>
      </c>
    </row>
    <row r="1014" spans="2:10" ht="13.2" x14ac:dyDescent="0.25">
      <c r="B1014" t="s">
        <v>1060</v>
      </c>
      <c r="C1014" t="s">
        <v>3059</v>
      </c>
      <c r="E1014" t="s">
        <v>3101</v>
      </c>
      <c r="H1014" t="s">
        <v>2954</v>
      </c>
      <c r="I1014" t="s">
        <v>1639</v>
      </c>
      <c r="J1014" t="s">
        <v>3102</v>
      </c>
    </row>
    <row r="1015" spans="2:10" ht="13.2" x14ac:dyDescent="0.25">
      <c r="B1015" t="s">
        <v>1076</v>
      </c>
      <c r="C1015" t="s">
        <v>3059</v>
      </c>
      <c r="E1015" t="s">
        <v>2958</v>
      </c>
      <c r="H1015" t="s">
        <v>2578</v>
      </c>
      <c r="I1015" t="s">
        <v>1639</v>
      </c>
      <c r="J1015" t="s">
        <v>2959</v>
      </c>
    </row>
    <row r="1016" spans="2:10" ht="13.2" x14ac:dyDescent="0.25">
      <c r="B1016" t="s">
        <v>1092</v>
      </c>
      <c r="C1016" t="s">
        <v>3059</v>
      </c>
      <c r="E1016" t="s">
        <v>3103</v>
      </c>
      <c r="H1016" t="s">
        <v>2466</v>
      </c>
      <c r="I1016" t="s">
        <v>1639</v>
      </c>
      <c r="J1016" t="s">
        <v>2964</v>
      </c>
    </row>
    <row r="1017" spans="2:10" ht="13.2" x14ac:dyDescent="0.25">
      <c r="B1017" t="s">
        <v>1108</v>
      </c>
      <c r="C1017" t="s">
        <v>3059</v>
      </c>
      <c r="E1017" t="s">
        <v>2967</v>
      </c>
      <c r="H1017" t="s">
        <v>2466</v>
      </c>
      <c r="I1017" t="s">
        <v>1639</v>
      </c>
      <c r="J1017" t="s">
        <v>2947</v>
      </c>
    </row>
    <row r="1018" spans="2:10" ht="13.2" x14ac:dyDescent="0.25">
      <c r="B1018" t="s">
        <v>1124</v>
      </c>
      <c r="C1018" t="s">
        <v>3059</v>
      </c>
      <c r="E1018" t="s">
        <v>2879</v>
      </c>
      <c r="H1018" t="s">
        <v>2323</v>
      </c>
      <c r="I1018" t="s">
        <v>1639</v>
      </c>
      <c r="J1018" t="s">
        <v>2720</v>
      </c>
    </row>
    <row r="1019" spans="2:10" s="575" customFormat="1" ht="13.2" x14ac:dyDescent="0.25">
      <c r="B1019" s="575" t="s">
        <v>3104</v>
      </c>
      <c r="C1019" s="575" t="s">
        <v>3059</v>
      </c>
      <c r="E1019" s="575" t="s">
        <v>2883</v>
      </c>
      <c r="H1019" s="575" t="s">
        <v>1639</v>
      </c>
      <c r="I1019" s="575" t="s">
        <v>2596</v>
      </c>
      <c r="J1019" s="575" t="s">
        <v>2884</v>
      </c>
    </row>
    <row r="1020" spans="2:10" s="575" customFormat="1" ht="13.2" x14ac:dyDescent="0.25">
      <c r="B1020" s="575" t="s">
        <v>3105</v>
      </c>
      <c r="C1020" s="575" t="s">
        <v>3059</v>
      </c>
      <c r="E1020" s="575" t="s">
        <v>2886</v>
      </c>
      <c r="H1020" s="575" t="s">
        <v>1639</v>
      </c>
      <c r="I1020" s="575" t="s">
        <v>2596</v>
      </c>
      <c r="J1020" s="575" t="s">
        <v>2616</v>
      </c>
    </row>
    <row r="1021" spans="2:10" s="575" customFormat="1" ht="13.2" x14ac:dyDescent="0.25">
      <c r="B1021" s="575" t="s">
        <v>3106</v>
      </c>
      <c r="C1021" s="575" t="s">
        <v>3059</v>
      </c>
      <c r="E1021" s="575" t="s">
        <v>2888</v>
      </c>
      <c r="H1021" s="575" t="s">
        <v>1639</v>
      </c>
      <c r="I1021" s="575" t="s">
        <v>2596</v>
      </c>
      <c r="J1021" s="575" t="s">
        <v>2616</v>
      </c>
    </row>
    <row r="1022" spans="2:10" s="575" customFormat="1" ht="13.2" x14ac:dyDescent="0.25">
      <c r="B1022" s="575" t="s">
        <v>3107</v>
      </c>
      <c r="C1022" s="575" t="s">
        <v>3059</v>
      </c>
      <c r="E1022" s="575" t="s">
        <v>2890</v>
      </c>
      <c r="H1022" s="575" t="s">
        <v>1639</v>
      </c>
      <c r="I1022" s="575" t="s">
        <v>2596</v>
      </c>
      <c r="J1022" s="575" t="s">
        <v>2616</v>
      </c>
    </row>
    <row r="1023" spans="2:10" s="575" customFormat="1" ht="13.2" x14ac:dyDescent="0.25">
      <c r="B1023" s="575" t="s">
        <v>3108</v>
      </c>
      <c r="C1023" s="575" t="s">
        <v>3059</v>
      </c>
      <c r="E1023" s="575" t="s">
        <v>3109</v>
      </c>
      <c r="H1023" s="575" t="s">
        <v>1639</v>
      </c>
      <c r="I1023" s="575" t="s">
        <v>2596</v>
      </c>
      <c r="J1023" s="575" t="s">
        <v>2616</v>
      </c>
    </row>
    <row r="1024" spans="2:10" s="575" customFormat="1" ht="13.2" x14ac:dyDescent="0.25">
      <c r="B1024" s="575" t="s">
        <v>3110</v>
      </c>
      <c r="C1024" s="575" t="s">
        <v>3059</v>
      </c>
      <c r="E1024" s="575" t="s">
        <v>3111</v>
      </c>
      <c r="H1024" s="575" t="s">
        <v>1639</v>
      </c>
      <c r="I1024" s="575" t="s">
        <v>2596</v>
      </c>
      <c r="J1024" s="575" t="s">
        <v>2616</v>
      </c>
    </row>
    <row r="1025" spans="2:10" ht="13.2" x14ac:dyDescent="0.25">
      <c r="B1025" t="s">
        <v>1140</v>
      </c>
      <c r="C1025" t="s">
        <v>3059</v>
      </c>
      <c r="E1025" t="s">
        <v>2948</v>
      </c>
      <c r="H1025" t="s">
        <v>2569</v>
      </c>
      <c r="I1025" t="s">
        <v>1639</v>
      </c>
      <c r="J1025" t="s">
        <v>3112</v>
      </c>
    </row>
    <row r="1026" spans="2:10" s="575" customFormat="1" ht="13.2" x14ac:dyDescent="0.25">
      <c r="B1026" s="575" t="s">
        <v>3113</v>
      </c>
      <c r="C1026" s="575" t="s">
        <v>3059</v>
      </c>
      <c r="E1026" s="575" t="s">
        <v>2267</v>
      </c>
      <c r="H1026" s="575" t="s">
        <v>1639</v>
      </c>
      <c r="I1026" s="575" t="s">
        <v>2596</v>
      </c>
      <c r="J1026" s="575" t="s">
        <v>3114</v>
      </c>
    </row>
    <row r="1027" spans="2:10" ht="13.2" x14ac:dyDescent="0.25">
      <c r="B1027" t="s">
        <v>1155</v>
      </c>
      <c r="C1027" t="s">
        <v>3059</v>
      </c>
      <c r="E1027" t="s">
        <v>3115</v>
      </c>
      <c r="H1027" t="s">
        <v>2581</v>
      </c>
      <c r="I1027" t="s">
        <v>1639</v>
      </c>
      <c r="J1027" t="s">
        <v>3116</v>
      </c>
    </row>
    <row r="1028" spans="2:10" s="575" customFormat="1" ht="13.2" x14ac:dyDescent="0.25">
      <c r="B1028" s="575" t="s">
        <v>3117</v>
      </c>
      <c r="C1028" s="575" t="s">
        <v>3059</v>
      </c>
      <c r="E1028" s="575" t="s">
        <v>2896</v>
      </c>
      <c r="H1028" s="575" t="s">
        <v>1639</v>
      </c>
      <c r="I1028" s="575" t="s">
        <v>2596</v>
      </c>
      <c r="J1028" s="575" t="s">
        <v>3114</v>
      </c>
    </row>
    <row r="1029" spans="2:10" ht="13.2" x14ac:dyDescent="0.25">
      <c r="B1029" t="s">
        <v>1169</v>
      </c>
      <c r="C1029" t="s">
        <v>3059</v>
      </c>
      <c r="E1029" t="s">
        <v>3118</v>
      </c>
      <c r="H1029" t="s">
        <v>2581</v>
      </c>
      <c r="I1029" t="s">
        <v>1639</v>
      </c>
      <c r="J1029" t="s">
        <v>3119</v>
      </c>
    </row>
    <row r="1030" spans="2:10" ht="13.2" x14ac:dyDescent="0.25">
      <c r="B1030" t="s">
        <v>1183</v>
      </c>
      <c r="C1030" t="s">
        <v>3059</v>
      </c>
      <c r="E1030" t="s">
        <v>3118</v>
      </c>
      <c r="H1030" t="s">
        <v>2569</v>
      </c>
      <c r="I1030" t="s">
        <v>1639</v>
      </c>
      <c r="J1030" t="s">
        <v>3120</v>
      </c>
    </row>
    <row r="1031" spans="2:10" ht="13.2" x14ac:dyDescent="0.25">
      <c r="B1031" t="s">
        <v>1196</v>
      </c>
      <c r="C1031" t="s">
        <v>3059</v>
      </c>
      <c r="E1031" t="s">
        <v>3121</v>
      </c>
      <c r="H1031" t="s">
        <v>2569</v>
      </c>
      <c r="I1031" t="s">
        <v>1639</v>
      </c>
      <c r="J1031" t="s">
        <v>3120</v>
      </c>
    </row>
    <row r="1032" spans="2:10" ht="13.2" x14ac:dyDescent="0.25">
      <c r="B1032" t="s">
        <v>1209</v>
      </c>
      <c r="C1032" t="s">
        <v>3059</v>
      </c>
      <c r="E1032" t="s">
        <v>3122</v>
      </c>
      <c r="H1032" t="s">
        <v>3123</v>
      </c>
      <c r="I1032" t="s">
        <v>1639</v>
      </c>
      <c r="J1032" t="s">
        <v>3120</v>
      </c>
    </row>
    <row r="1033" spans="2:10" ht="13.2" x14ac:dyDescent="0.25">
      <c r="B1033" t="s">
        <v>1221</v>
      </c>
      <c r="C1033" t="s">
        <v>3059</v>
      </c>
      <c r="E1033" t="s">
        <v>3124</v>
      </c>
      <c r="H1033" t="s">
        <v>2581</v>
      </c>
      <c r="I1033" t="s">
        <v>1639</v>
      </c>
      <c r="J1033" t="s">
        <v>2998</v>
      </c>
    </row>
    <row r="1034" spans="2:10" ht="13.2" x14ac:dyDescent="0.25">
      <c r="B1034" t="s">
        <v>1232</v>
      </c>
      <c r="C1034" t="s">
        <v>3059</v>
      </c>
      <c r="E1034" t="s">
        <v>3125</v>
      </c>
      <c r="H1034" t="s">
        <v>2581</v>
      </c>
      <c r="I1034" t="s">
        <v>1639</v>
      </c>
      <c r="J1034" t="s">
        <v>2998</v>
      </c>
    </row>
    <row r="1035" spans="2:10" ht="13.2" x14ac:dyDescent="0.25">
      <c r="B1035" t="s">
        <v>1242</v>
      </c>
      <c r="C1035" t="s">
        <v>3059</v>
      </c>
      <c r="E1035" t="s">
        <v>2999</v>
      </c>
      <c r="H1035" t="s">
        <v>2569</v>
      </c>
      <c r="I1035" t="s">
        <v>1639</v>
      </c>
      <c r="J1035" t="s">
        <v>2998</v>
      </c>
    </row>
    <row r="1036" spans="2:10" ht="13.2" x14ac:dyDescent="0.25">
      <c r="B1036" t="s">
        <v>1252</v>
      </c>
      <c r="C1036" t="s">
        <v>3059</v>
      </c>
      <c r="E1036" t="s">
        <v>3126</v>
      </c>
      <c r="H1036" t="s">
        <v>2466</v>
      </c>
      <c r="I1036" t="s">
        <v>1639</v>
      </c>
      <c r="J1036" t="s">
        <v>2998</v>
      </c>
    </row>
    <row r="1037" spans="2:10" s="575" customFormat="1" ht="13.2" x14ac:dyDescent="0.25">
      <c r="B1037" s="575" t="s">
        <v>3127</v>
      </c>
      <c r="C1037" s="575" t="s">
        <v>3059</v>
      </c>
      <c r="E1037" s="575" t="s">
        <v>3005</v>
      </c>
      <c r="H1037" s="575" t="s">
        <v>1639</v>
      </c>
      <c r="I1037" s="575" t="s">
        <v>2596</v>
      </c>
      <c r="J1037" s="575" t="s">
        <v>2884</v>
      </c>
    </row>
    <row r="1038" spans="2:10" ht="13.2" x14ac:dyDescent="0.25">
      <c r="B1038" t="s">
        <v>1262</v>
      </c>
      <c r="C1038" t="s">
        <v>3059</v>
      </c>
      <c r="E1038" t="s">
        <v>3013</v>
      </c>
      <c r="H1038" t="s">
        <v>2581</v>
      </c>
      <c r="I1038" t="s">
        <v>1639</v>
      </c>
      <c r="J1038" t="s">
        <v>3014</v>
      </c>
    </row>
    <row r="1039" spans="2:10" ht="13.2" x14ac:dyDescent="0.25">
      <c r="B1039" t="s">
        <v>1270</v>
      </c>
      <c r="C1039" t="s">
        <v>3059</v>
      </c>
      <c r="E1039" t="s">
        <v>3013</v>
      </c>
      <c r="H1039" t="s">
        <v>2569</v>
      </c>
      <c r="I1039" t="s">
        <v>1639</v>
      </c>
      <c r="J1039" t="s">
        <v>3014</v>
      </c>
    </row>
    <row r="1040" spans="2:10" ht="13.2" x14ac:dyDescent="0.25">
      <c r="B1040" t="s">
        <v>1278</v>
      </c>
      <c r="C1040" t="s">
        <v>3059</v>
      </c>
      <c r="E1040" t="s">
        <v>3013</v>
      </c>
      <c r="H1040" t="s">
        <v>2466</v>
      </c>
      <c r="I1040" t="s">
        <v>1639</v>
      </c>
      <c r="J1040" t="s">
        <v>3014</v>
      </c>
    </row>
    <row r="1041" spans="2:10" ht="13.2" x14ac:dyDescent="0.25">
      <c r="B1041" t="s">
        <v>1286</v>
      </c>
      <c r="C1041" t="s">
        <v>3059</v>
      </c>
      <c r="E1041" t="s">
        <v>3021</v>
      </c>
      <c r="H1041" t="s">
        <v>2636</v>
      </c>
      <c r="I1041" t="s">
        <v>1639</v>
      </c>
      <c r="J1041" t="s">
        <v>3128</v>
      </c>
    </row>
    <row r="1042" spans="2:10" ht="13.2" x14ac:dyDescent="0.25">
      <c r="B1042" t="s">
        <v>599</v>
      </c>
      <c r="C1042" t="s">
        <v>322</v>
      </c>
      <c r="E1042" t="s">
        <v>3129</v>
      </c>
      <c r="H1042" t="s">
        <v>2581</v>
      </c>
      <c r="I1042" t="s">
        <v>1639</v>
      </c>
      <c r="J1042" t="s">
        <v>3130</v>
      </c>
    </row>
    <row r="1043" spans="2:10" ht="13.2" x14ac:dyDescent="0.25">
      <c r="B1043" t="s">
        <v>620</v>
      </c>
      <c r="C1043" t="s">
        <v>322</v>
      </c>
      <c r="E1043" t="s">
        <v>3131</v>
      </c>
      <c r="H1043" t="s">
        <v>1878</v>
      </c>
      <c r="I1043" t="s">
        <v>1639</v>
      </c>
      <c r="J1043" t="s">
        <v>3132</v>
      </c>
    </row>
    <row r="1044" spans="2:10" ht="13.2" x14ac:dyDescent="0.25">
      <c r="B1044" t="s">
        <v>641</v>
      </c>
      <c r="C1044" t="s">
        <v>322</v>
      </c>
      <c r="E1044" t="s">
        <v>1808</v>
      </c>
      <c r="H1044" t="s">
        <v>1638</v>
      </c>
      <c r="I1044" t="s">
        <v>1639</v>
      </c>
      <c r="J1044" t="s">
        <v>3133</v>
      </c>
    </row>
    <row r="1045" spans="2:10" ht="13.2" x14ac:dyDescent="0.25">
      <c r="B1045" t="s">
        <v>662</v>
      </c>
      <c r="C1045" t="s">
        <v>322</v>
      </c>
      <c r="E1045" t="s">
        <v>3134</v>
      </c>
      <c r="H1045" t="s">
        <v>2323</v>
      </c>
      <c r="I1045" t="s">
        <v>1639</v>
      </c>
      <c r="J1045" t="s">
        <v>3135</v>
      </c>
    </row>
    <row r="1046" spans="2:10" ht="13.2" x14ac:dyDescent="0.25">
      <c r="B1046" t="s">
        <v>683</v>
      </c>
      <c r="C1046" t="s">
        <v>322</v>
      </c>
      <c r="E1046" t="s">
        <v>3136</v>
      </c>
      <c r="H1046" t="s">
        <v>2323</v>
      </c>
      <c r="I1046" t="s">
        <v>1639</v>
      </c>
      <c r="J1046" t="s">
        <v>3137</v>
      </c>
    </row>
    <row r="1047" spans="2:10" ht="13.2" x14ac:dyDescent="0.25">
      <c r="B1047" t="s">
        <v>704</v>
      </c>
      <c r="C1047" t="s">
        <v>322</v>
      </c>
      <c r="E1047" t="s">
        <v>3138</v>
      </c>
      <c r="H1047" t="s">
        <v>3093</v>
      </c>
      <c r="I1047" t="s">
        <v>1639</v>
      </c>
      <c r="J1047" t="s">
        <v>1639</v>
      </c>
    </row>
    <row r="1048" spans="2:10" s="575" customFormat="1" ht="13.2" x14ac:dyDescent="0.25">
      <c r="B1048" s="575" t="s">
        <v>3139</v>
      </c>
      <c r="C1048" s="575" t="s">
        <v>322</v>
      </c>
      <c r="E1048" s="575" t="s">
        <v>3140</v>
      </c>
      <c r="H1048" s="575" t="s">
        <v>1639</v>
      </c>
      <c r="I1048" s="575" t="s">
        <v>1761</v>
      </c>
      <c r="J1048" s="575" t="s">
        <v>1639</v>
      </c>
    </row>
    <row r="1049" spans="2:10" s="575" customFormat="1" ht="13.2" x14ac:dyDescent="0.25">
      <c r="B1049" s="575" t="s">
        <v>3141</v>
      </c>
      <c r="C1049" s="575" t="s">
        <v>322</v>
      </c>
      <c r="E1049" s="575" t="s">
        <v>3142</v>
      </c>
      <c r="H1049" s="575" t="s">
        <v>1639</v>
      </c>
      <c r="I1049" s="575" t="s">
        <v>1761</v>
      </c>
      <c r="J1049" s="575" t="s">
        <v>1639</v>
      </c>
    </row>
    <row r="1050" spans="2:10" s="575" customFormat="1" ht="13.2" x14ac:dyDescent="0.25">
      <c r="B1050" s="575" t="s">
        <v>3143</v>
      </c>
      <c r="C1050" s="575" t="s">
        <v>322</v>
      </c>
      <c r="E1050" s="575" t="s">
        <v>3144</v>
      </c>
      <c r="H1050" s="575" t="s">
        <v>1639</v>
      </c>
      <c r="I1050" s="575" t="s">
        <v>1761</v>
      </c>
      <c r="J1050" s="575" t="s">
        <v>1639</v>
      </c>
    </row>
    <row r="1051" spans="2:10" ht="13.2" x14ac:dyDescent="0.25">
      <c r="B1051" t="s">
        <v>725</v>
      </c>
      <c r="C1051" t="s">
        <v>322</v>
      </c>
      <c r="E1051" t="s">
        <v>3145</v>
      </c>
      <c r="H1051" t="s">
        <v>2596</v>
      </c>
      <c r="I1051" t="s">
        <v>1639</v>
      </c>
      <c r="J1051" t="s">
        <v>1639</v>
      </c>
    </row>
    <row r="1052" spans="2:10" s="575" customFormat="1" ht="13.2" x14ac:dyDescent="0.25">
      <c r="B1052" s="575" t="s">
        <v>3146</v>
      </c>
      <c r="C1052" s="575" t="s">
        <v>322</v>
      </c>
      <c r="E1052" s="575" t="s">
        <v>3147</v>
      </c>
      <c r="H1052" s="575" t="s">
        <v>1639</v>
      </c>
      <c r="I1052" s="575" t="s">
        <v>2596</v>
      </c>
      <c r="J1052" s="575" t="s">
        <v>1639</v>
      </c>
    </row>
    <row r="1053" spans="2:10" ht="13.2" x14ac:dyDescent="0.25">
      <c r="B1053" t="s">
        <v>746</v>
      </c>
      <c r="C1053" t="s">
        <v>322</v>
      </c>
      <c r="E1053" t="s">
        <v>3148</v>
      </c>
      <c r="H1053" t="s">
        <v>2581</v>
      </c>
      <c r="I1053" t="s">
        <v>1639</v>
      </c>
      <c r="J1053" t="s">
        <v>3149</v>
      </c>
    </row>
    <row r="1054" spans="2:10" ht="13.2" x14ac:dyDescent="0.25">
      <c r="B1054" t="s">
        <v>767</v>
      </c>
      <c r="C1054" t="s">
        <v>322</v>
      </c>
      <c r="E1054" t="s">
        <v>3150</v>
      </c>
      <c r="H1054" t="s">
        <v>2581</v>
      </c>
      <c r="I1054" t="s">
        <v>1639</v>
      </c>
      <c r="J1054" t="s">
        <v>3151</v>
      </c>
    </row>
    <row r="1055" spans="2:10" ht="13.2" x14ac:dyDescent="0.25">
      <c r="B1055" t="s">
        <v>787</v>
      </c>
      <c r="C1055" t="s">
        <v>322</v>
      </c>
      <c r="E1055" t="s">
        <v>3152</v>
      </c>
      <c r="H1055" t="s">
        <v>2569</v>
      </c>
      <c r="I1055" t="s">
        <v>1639</v>
      </c>
      <c r="J1055" t="s">
        <v>3132</v>
      </c>
    </row>
    <row r="1056" spans="2:10" ht="13.2" x14ac:dyDescent="0.25">
      <c r="B1056" t="s">
        <v>807</v>
      </c>
      <c r="C1056" t="s">
        <v>322</v>
      </c>
      <c r="E1056" t="s">
        <v>3153</v>
      </c>
      <c r="H1056" t="s">
        <v>2569</v>
      </c>
      <c r="I1056" t="s">
        <v>1639</v>
      </c>
      <c r="J1056" t="s">
        <v>3154</v>
      </c>
    </row>
    <row r="1057" spans="2:10" ht="13.2" x14ac:dyDescent="0.25">
      <c r="B1057" t="s">
        <v>827</v>
      </c>
      <c r="C1057" t="s">
        <v>322</v>
      </c>
      <c r="E1057" t="s">
        <v>3155</v>
      </c>
      <c r="H1057" t="s">
        <v>2954</v>
      </c>
      <c r="I1057" t="s">
        <v>1639</v>
      </c>
      <c r="J1057" t="s">
        <v>3156</v>
      </c>
    </row>
    <row r="1058" spans="2:10" ht="13.2" x14ac:dyDescent="0.25">
      <c r="B1058" t="s">
        <v>847</v>
      </c>
      <c r="C1058" t="s">
        <v>322</v>
      </c>
      <c r="E1058" t="s">
        <v>3157</v>
      </c>
      <c r="H1058" t="s">
        <v>2954</v>
      </c>
      <c r="I1058" t="s">
        <v>1639</v>
      </c>
      <c r="J1058" t="s">
        <v>3158</v>
      </c>
    </row>
    <row r="1059" spans="2:10" ht="13.2" x14ac:dyDescent="0.25">
      <c r="B1059" t="s">
        <v>867</v>
      </c>
      <c r="C1059" t="s">
        <v>322</v>
      </c>
      <c r="E1059" t="s">
        <v>3159</v>
      </c>
      <c r="H1059" t="s">
        <v>1878</v>
      </c>
      <c r="I1059" t="s">
        <v>1639</v>
      </c>
      <c r="J1059" t="s">
        <v>3160</v>
      </c>
    </row>
    <row r="1060" spans="2:10" ht="13.2" x14ac:dyDescent="0.25">
      <c r="B1060" t="s">
        <v>887</v>
      </c>
      <c r="C1060" t="s">
        <v>322</v>
      </c>
      <c r="E1060" t="s">
        <v>3161</v>
      </c>
      <c r="H1060" t="s">
        <v>3162</v>
      </c>
      <c r="I1060" t="s">
        <v>1639</v>
      </c>
      <c r="J1060" t="s">
        <v>3163</v>
      </c>
    </row>
    <row r="1061" spans="2:10" ht="13.2" x14ac:dyDescent="0.25">
      <c r="B1061" t="s">
        <v>907</v>
      </c>
      <c r="C1061" t="s">
        <v>322</v>
      </c>
      <c r="E1061" t="s">
        <v>3164</v>
      </c>
      <c r="H1061" t="s">
        <v>3165</v>
      </c>
      <c r="I1061" t="s">
        <v>1639</v>
      </c>
      <c r="J1061" t="s">
        <v>3166</v>
      </c>
    </row>
    <row r="1062" spans="2:10" ht="13.2" x14ac:dyDescent="0.25">
      <c r="B1062" t="s">
        <v>927</v>
      </c>
      <c r="C1062" t="s">
        <v>322</v>
      </c>
      <c r="E1062" t="s">
        <v>3167</v>
      </c>
      <c r="H1062" t="s">
        <v>2323</v>
      </c>
      <c r="I1062" t="s">
        <v>1639</v>
      </c>
      <c r="J1062" t="s">
        <v>3168</v>
      </c>
    </row>
    <row r="1063" spans="2:10" ht="13.2" x14ac:dyDescent="0.25">
      <c r="B1063" t="s">
        <v>947</v>
      </c>
      <c r="C1063" t="s">
        <v>322</v>
      </c>
      <c r="E1063" t="s">
        <v>3169</v>
      </c>
      <c r="H1063" t="s">
        <v>2596</v>
      </c>
      <c r="I1063" t="s">
        <v>1639</v>
      </c>
      <c r="J1063" t="s">
        <v>1639</v>
      </c>
    </row>
    <row r="1064" spans="2:10" ht="13.2" x14ac:dyDescent="0.25">
      <c r="B1064" t="s">
        <v>967</v>
      </c>
      <c r="C1064" t="s">
        <v>322</v>
      </c>
      <c r="E1064" t="s">
        <v>3170</v>
      </c>
      <c r="H1064" t="s">
        <v>2954</v>
      </c>
      <c r="I1064" t="s">
        <v>1639</v>
      </c>
      <c r="J1064" t="s">
        <v>1639</v>
      </c>
    </row>
    <row r="1065" spans="2:10" ht="13.2" x14ac:dyDescent="0.25">
      <c r="B1065" t="s">
        <v>987</v>
      </c>
      <c r="C1065" t="s">
        <v>322</v>
      </c>
      <c r="E1065" t="s">
        <v>3171</v>
      </c>
      <c r="H1065" t="s">
        <v>3172</v>
      </c>
      <c r="I1065" t="s">
        <v>1639</v>
      </c>
      <c r="J1065" t="s">
        <v>1639</v>
      </c>
    </row>
    <row r="1066" spans="2:10" ht="13.2" x14ac:dyDescent="0.25">
      <c r="B1066" t="s">
        <v>596</v>
      </c>
      <c r="C1066" t="s">
        <v>3173</v>
      </c>
      <c r="E1066" t="s">
        <v>2568</v>
      </c>
      <c r="H1066" t="s">
        <v>1780</v>
      </c>
      <c r="I1066" t="s">
        <v>1639</v>
      </c>
      <c r="J1066" t="s">
        <v>3174</v>
      </c>
    </row>
    <row r="1067" spans="2:10" ht="13.2" x14ac:dyDescent="0.25">
      <c r="B1067" t="s">
        <v>617</v>
      </c>
      <c r="C1067" t="s">
        <v>3173</v>
      </c>
      <c r="E1067" t="s">
        <v>2568</v>
      </c>
      <c r="H1067" t="s">
        <v>2323</v>
      </c>
      <c r="I1067" t="s">
        <v>1639</v>
      </c>
      <c r="J1067" t="s">
        <v>3174</v>
      </c>
    </row>
    <row r="1068" spans="2:10" ht="13.2" x14ac:dyDescent="0.25">
      <c r="B1068" t="s">
        <v>638</v>
      </c>
      <c r="C1068" t="s">
        <v>3173</v>
      </c>
      <c r="E1068" t="s">
        <v>3175</v>
      </c>
      <c r="H1068" t="s">
        <v>2323</v>
      </c>
      <c r="I1068" t="s">
        <v>1639</v>
      </c>
      <c r="J1068" t="s">
        <v>3176</v>
      </c>
    </row>
    <row r="1069" spans="2:10" ht="13.2" x14ac:dyDescent="0.25">
      <c r="B1069" t="s">
        <v>659</v>
      </c>
      <c r="C1069" t="s">
        <v>3173</v>
      </c>
      <c r="E1069" t="s">
        <v>3177</v>
      </c>
      <c r="H1069" t="s">
        <v>2323</v>
      </c>
      <c r="I1069" t="s">
        <v>1639</v>
      </c>
      <c r="J1069" t="s">
        <v>3178</v>
      </c>
    </row>
    <row r="1070" spans="2:10" ht="13.2" x14ac:dyDescent="0.25">
      <c r="B1070" t="s">
        <v>3179</v>
      </c>
      <c r="C1070" t="s">
        <v>3173</v>
      </c>
      <c r="E1070" t="s">
        <v>2044</v>
      </c>
      <c r="H1070" t="s">
        <v>1639</v>
      </c>
      <c r="I1070" t="s">
        <v>1639</v>
      </c>
      <c r="J1070" t="s">
        <v>2397</v>
      </c>
    </row>
    <row r="1071" spans="2:10" ht="13.2" x14ac:dyDescent="0.25">
      <c r="B1071" t="s">
        <v>680</v>
      </c>
      <c r="C1071" t="s">
        <v>3173</v>
      </c>
      <c r="E1071" t="s">
        <v>3180</v>
      </c>
      <c r="H1071" t="s">
        <v>2360</v>
      </c>
      <c r="I1071" t="s">
        <v>1639</v>
      </c>
      <c r="J1071" t="s">
        <v>3181</v>
      </c>
    </row>
    <row r="1072" spans="2:10" ht="13.2" x14ac:dyDescent="0.25">
      <c r="B1072" t="s">
        <v>701</v>
      </c>
      <c r="C1072" t="s">
        <v>3173</v>
      </c>
      <c r="E1072" t="s">
        <v>3182</v>
      </c>
      <c r="H1072" t="s">
        <v>2360</v>
      </c>
      <c r="I1072" t="s">
        <v>1639</v>
      </c>
      <c r="J1072" t="s">
        <v>3183</v>
      </c>
    </row>
    <row r="1073" spans="2:10" ht="13.2" x14ac:dyDescent="0.25">
      <c r="B1073" t="s">
        <v>722</v>
      </c>
      <c r="C1073" t="s">
        <v>3173</v>
      </c>
      <c r="E1073" t="s">
        <v>3184</v>
      </c>
      <c r="H1073" t="s">
        <v>2360</v>
      </c>
      <c r="I1073" t="s">
        <v>1639</v>
      </c>
      <c r="J1073" t="s">
        <v>3185</v>
      </c>
    </row>
    <row r="1074" spans="2:10" ht="13.2" x14ac:dyDescent="0.25">
      <c r="B1074" t="s">
        <v>743</v>
      </c>
      <c r="C1074" t="s">
        <v>3173</v>
      </c>
      <c r="E1074" t="s">
        <v>3186</v>
      </c>
      <c r="H1074" t="s">
        <v>2360</v>
      </c>
      <c r="I1074" t="s">
        <v>1639</v>
      </c>
      <c r="J1074" t="s">
        <v>3187</v>
      </c>
    </row>
    <row r="1075" spans="2:10" s="575" customFormat="1" ht="13.2" x14ac:dyDescent="0.25">
      <c r="B1075" s="575" t="s">
        <v>3188</v>
      </c>
      <c r="C1075" s="575" t="s">
        <v>3173</v>
      </c>
      <c r="E1075" s="575" t="s">
        <v>3189</v>
      </c>
      <c r="H1075" s="575" t="s">
        <v>1639</v>
      </c>
      <c r="I1075" s="575" t="s">
        <v>1761</v>
      </c>
      <c r="J1075" s="575" t="s">
        <v>3190</v>
      </c>
    </row>
    <row r="1076" spans="2:10" ht="13.2" x14ac:dyDescent="0.25">
      <c r="B1076" t="s">
        <v>764</v>
      </c>
      <c r="C1076" t="s">
        <v>3173</v>
      </c>
      <c r="E1076" t="s">
        <v>3191</v>
      </c>
      <c r="H1076" t="s">
        <v>2323</v>
      </c>
      <c r="I1076" t="s">
        <v>1639</v>
      </c>
      <c r="J1076" t="s">
        <v>3192</v>
      </c>
    </row>
    <row r="1077" spans="2:10" ht="13.2" x14ac:dyDescent="0.25">
      <c r="B1077" t="s">
        <v>784</v>
      </c>
      <c r="C1077" t="s">
        <v>3173</v>
      </c>
      <c r="E1077" t="s">
        <v>3193</v>
      </c>
      <c r="H1077" t="s">
        <v>2360</v>
      </c>
      <c r="I1077" t="s">
        <v>1639</v>
      </c>
      <c r="J1077" t="s">
        <v>3185</v>
      </c>
    </row>
    <row r="1078" spans="2:10" ht="13.2" x14ac:dyDescent="0.25">
      <c r="B1078" t="s">
        <v>804</v>
      </c>
      <c r="C1078" t="s">
        <v>3173</v>
      </c>
      <c r="E1078" t="s">
        <v>3194</v>
      </c>
      <c r="H1078" t="s">
        <v>2360</v>
      </c>
      <c r="I1078" t="s">
        <v>1639</v>
      </c>
      <c r="J1078" t="s">
        <v>3195</v>
      </c>
    </row>
    <row r="1079" spans="2:10" ht="13.2" x14ac:dyDescent="0.25">
      <c r="B1079" t="s">
        <v>824</v>
      </c>
      <c r="C1079" t="s">
        <v>3173</v>
      </c>
      <c r="E1079" t="s">
        <v>3196</v>
      </c>
      <c r="H1079" t="s">
        <v>2360</v>
      </c>
      <c r="I1079" t="s">
        <v>1639</v>
      </c>
      <c r="J1079" t="s">
        <v>3197</v>
      </c>
    </row>
    <row r="1080" spans="2:10" ht="13.2" x14ac:dyDescent="0.25">
      <c r="B1080" t="s">
        <v>844</v>
      </c>
      <c r="C1080" t="s">
        <v>3173</v>
      </c>
      <c r="E1080" t="s">
        <v>3198</v>
      </c>
      <c r="H1080" t="s">
        <v>2360</v>
      </c>
      <c r="I1080" t="s">
        <v>1639</v>
      </c>
      <c r="J1080" t="s">
        <v>3199</v>
      </c>
    </row>
    <row r="1081" spans="2:10" ht="13.2" x14ac:dyDescent="0.25">
      <c r="B1081" t="s">
        <v>864</v>
      </c>
      <c r="C1081" t="s">
        <v>3173</v>
      </c>
      <c r="E1081" t="s">
        <v>3200</v>
      </c>
      <c r="H1081" t="s">
        <v>2330</v>
      </c>
      <c r="I1081" t="s">
        <v>1639</v>
      </c>
      <c r="J1081" t="s">
        <v>3201</v>
      </c>
    </row>
    <row r="1082" spans="2:10" ht="13.2" x14ac:dyDescent="0.25">
      <c r="B1082" t="s">
        <v>884</v>
      </c>
      <c r="C1082" t="s">
        <v>3173</v>
      </c>
      <c r="E1082" t="s">
        <v>2376</v>
      </c>
      <c r="H1082" t="s">
        <v>2330</v>
      </c>
      <c r="I1082" t="s">
        <v>1639</v>
      </c>
      <c r="J1082" t="s">
        <v>2377</v>
      </c>
    </row>
    <row r="1083" spans="2:10" ht="13.2" x14ac:dyDescent="0.25">
      <c r="B1083" t="s">
        <v>904</v>
      </c>
      <c r="C1083" t="s">
        <v>3173</v>
      </c>
      <c r="E1083" t="s">
        <v>3202</v>
      </c>
      <c r="H1083" t="s">
        <v>2330</v>
      </c>
      <c r="I1083" t="s">
        <v>1639</v>
      </c>
      <c r="J1083" t="s">
        <v>3203</v>
      </c>
    </row>
    <row r="1084" spans="2:10" ht="13.2" x14ac:dyDescent="0.25">
      <c r="B1084" t="s">
        <v>924</v>
      </c>
      <c r="C1084" t="s">
        <v>3173</v>
      </c>
      <c r="E1084" t="s">
        <v>3204</v>
      </c>
      <c r="H1084" t="s">
        <v>2360</v>
      </c>
      <c r="I1084" t="s">
        <v>1639</v>
      </c>
      <c r="J1084" t="s">
        <v>3205</v>
      </c>
    </row>
    <row r="1085" spans="2:10" ht="13.2" x14ac:dyDescent="0.25">
      <c r="B1085" t="s">
        <v>944</v>
      </c>
      <c r="C1085" t="s">
        <v>3173</v>
      </c>
      <c r="E1085" t="s">
        <v>1835</v>
      </c>
      <c r="H1085" t="s">
        <v>3206</v>
      </c>
      <c r="I1085" t="s">
        <v>1639</v>
      </c>
      <c r="J1085" t="s">
        <v>3207</v>
      </c>
    </row>
    <row r="1086" spans="2:10" ht="13.2" x14ac:dyDescent="0.25">
      <c r="B1086" t="s">
        <v>964</v>
      </c>
      <c r="C1086" t="s">
        <v>3173</v>
      </c>
      <c r="E1086" t="s">
        <v>3208</v>
      </c>
      <c r="H1086" t="s">
        <v>2323</v>
      </c>
      <c r="I1086" t="s">
        <v>1639</v>
      </c>
      <c r="J1086" t="s">
        <v>3209</v>
      </c>
    </row>
    <row r="1087" spans="2:10" ht="13.2" x14ac:dyDescent="0.25">
      <c r="B1087" t="s">
        <v>984</v>
      </c>
      <c r="C1087" t="s">
        <v>3173</v>
      </c>
      <c r="E1087" t="s">
        <v>3210</v>
      </c>
      <c r="H1087" t="s">
        <v>2360</v>
      </c>
      <c r="I1087" t="s">
        <v>1639</v>
      </c>
      <c r="J1087" t="s">
        <v>3211</v>
      </c>
    </row>
    <row r="1088" spans="2:10" ht="13.2" x14ac:dyDescent="0.25">
      <c r="B1088" t="s">
        <v>1003</v>
      </c>
      <c r="C1088" t="s">
        <v>3173</v>
      </c>
      <c r="E1088" t="s">
        <v>2128</v>
      </c>
      <c r="H1088" t="s">
        <v>2340</v>
      </c>
      <c r="I1088" t="s">
        <v>1639</v>
      </c>
      <c r="J1088" t="s">
        <v>3212</v>
      </c>
    </row>
    <row r="1089" spans="2:10" ht="13.2" x14ac:dyDescent="0.25">
      <c r="B1089" t="s">
        <v>1126</v>
      </c>
      <c r="C1089" t="s">
        <v>1636</v>
      </c>
      <c r="E1089" t="s">
        <v>3213</v>
      </c>
      <c r="H1089" t="s">
        <v>3214</v>
      </c>
      <c r="I1089" t="s">
        <v>1639</v>
      </c>
      <c r="J1089" t="s">
        <v>3215</v>
      </c>
    </row>
    <row r="1090" spans="2:10" ht="13.2" x14ac:dyDescent="0.25">
      <c r="B1090" t="s">
        <v>1287</v>
      </c>
      <c r="C1090" t="s">
        <v>1636</v>
      </c>
      <c r="E1090" t="s">
        <v>3216</v>
      </c>
      <c r="H1090" t="s">
        <v>3217</v>
      </c>
      <c r="I1090" t="s">
        <v>2029</v>
      </c>
      <c r="J1090" t="s">
        <v>3218</v>
      </c>
    </row>
    <row r="1091" spans="2:10" ht="13.2" x14ac:dyDescent="0.25">
      <c r="B1091" t="s">
        <v>1295</v>
      </c>
      <c r="C1091" t="s">
        <v>1636</v>
      </c>
      <c r="E1091" t="s">
        <v>3219</v>
      </c>
      <c r="H1091" t="s">
        <v>1671</v>
      </c>
      <c r="I1091" t="s">
        <v>1639</v>
      </c>
      <c r="J1091" t="s">
        <v>3220</v>
      </c>
    </row>
    <row r="1092" spans="2:10" ht="13.2" x14ac:dyDescent="0.25">
      <c r="B1092" t="s">
        <v>1303</v>
      </c>
      <c r="C1092" t="s">
        <v>1636</v>
      </c>
      <c r="E1092" t="s">
        <v>3221</v>
      </c>
      <c r="H1092" t="s">
        <v>3222</v>
      </c>
      <c r="I1092" t="s">
        <v>1639</v>
      </c>
      <c r="J1092" t="s">
        <v>1639</v>
      </c>
    </row>
    <row r="1093" spans="2:10" ht="13.2" x14ac:dyDescent="0.25">
      <c r="B1093" t="s">
        <v>1341</v>
      </c>
      <c r="C1093" t="s">
        <v>1636</v>
      </c>
      <c r="E1093" t="s">
        <v>3223</v>
      </c>
      <c r="H1093" t="s">
        <v>1671</v>
      </c>
      <c r="I1093" t="s">
        <v>1639</v>
      </c>
      <c r="J1093" t="s">
        <v>1639</v>
      </c>
    </row>
    <row r="1094" spans="2:10" ht="13.2" x14ac:dyDescent="0.25">
      <c r="B1094" t="s">
        <v>1348</v>
      </c>
      <c r="C1094" t="s">
        <v>1636</v>
      </c>
      <c r="E1094" t="s">
        <v>3224</v>
      </c>
      <c r="H1094" t="s">
        <v>3225</v>
      </c>
      <c r="I1094" t="s">
        <v>1639</v>
      </c>
      <c r="J1094" t="s">
        <v>3220</v>
      </c>
    </row>
    <row r="1095" spans="2:10" ht="13.2" x14ac:dyDescent="0.25">
      <c r="B1095" t="s">
        <v>1354</v>
      </c>
      <c r="C1095" t="s">
        <v>1636</v>
      </c>
      <c r="E1095" t="s">
        <v>3226</v>
      </c>
      <c r="H1095" t="s">
        <v>1671</v>
      </c>
      <c r="I1095" t="s">
        <v>1639</v>
      </c>
      <c r="J1095" t="s">
        <v>1639</v>
      </c>
    </row>
    <row r="1096" spans="2:10" ht="13.2" x14ac:dyDescent="0.25">
      <c r="B1096" t="s">
        <v>3227</v>
      </c>
      <c r="C1096" t="s">
        <v>1742</v>
      </c>
      <c r="E1096" t="s">
        <v>3228</v>
      </c>
      <c r="H1096" t="s">
        <v>1639</v>
      </c>
      <c r="I1096" t="s">
        <v>1639</v>
      </c>
      <c r="J1096" t="s">
        <v>1639</v>
      </c>
    </row>
    <row r="1097" spans="2:10" ht="13.2" x14ac:dyDescent="0.25">
      <c r="B1097" t="s">
        <v>3229</v>
      </c>
      <c r="C1097" t="s">
        <v>1742</v>
      </c>
      <c r="E1097" t="s">
        <v>3230</v>
      </c>
      <c r="H1097" t="s">
        <v>1639</v>
      </c>
      <c r="I1097" t="s">
        <v>1639</v>
      </c>
      <c r="J1097" t="s">
        <v>1639</v>
      </c>
    </row>
    <row r="1098" spans="2:10" ht="13.2" x14ac:dyDescent="0.25">
      <c r="B1098" t="s">
        <v>3231</v>
      </c>
      <c r="C1098" t="s">
        <v>1742</v>
      </c>
      <c r="E1098" t="s">
        <v>3232</v>
      </c>
      <c r="H1098" t="s">
        <v>1639</v>
      </c>
      <c r="I1098" t="s">
        <v>1639</v>
      </c>
      <c r="J1098" t="s">
        <v>1639</v>
      </c>
    </row>
    <row r="1099" spans="2:10" ht="13.2" x14ac:dyDescent="0.25">
      <c r="B1099" t="s">
        <v>3233</v>
      </c>
      <c r="C1099" t="s">
        <v>1742</v>
      </c>
      <c r="E1099" t="s">
        <v>3234</v>
      </c>
      <c r="H1099" t="s">
        <v>1639</v>
      </c>
      <c r="I1099" t="s">
        <v>1639</v>
      </c>
      <c r="J1099" t="s">
        <v>1639</v>
      </c>
    </row>
    <row r="1100" spans="2:10" ht="13.2" x14ac:dyDescent="0.25">
      <c r="B1100" t="s">
        <v>3235</v>
      </c>
      <c r="C1100" t="s">
        <v>1742</v>
      </c>
      <c r="E1100" t="s">
        <v>3236</v>
      </c>
      <c r="H1100" t="s">
        <v>1639</v>
      </c>
      <c r="I1100" t="s">
        <v>1639</v>
      </c>
      <c r="J1100" t="s">
        <v>1639</v>
      </c>
    </row>
    <row r="1101" spans="2:10" ht="13.2" x14ac:dyDescent="0.25">
      <c r="B1101" t="s">
        <v>3237</v>
      </c>
      <c r="C1101" t="s">
        <v>1742</v>
      </c>
      <c r="E1101" t="s">
        <v>3238</v>
      </c>
      <c r="H1101" t="s">
        <v>1639</v>
      </c>
      <c r="I1101" t="s">
        <v>1639</v>
      </c>
      <c r="J1101" t="s">
        <v>1639</v>
      </c>
    </row>
    <row r="1102" spans="2:10" ht="13.2" x14ac:dyDescent="0.25">
      <c r="B1102" t="s">
        <v>3239</v>
      </c>
      <c r="C1102" t="s">
        <v>1742</v>
      </c>
      <c r="E1102" t="s">
        <v>3240</v>
      </c>
      <c r="H1102" t="s">
        <v>1639</v>
      </c>
      <c r="I1102" t="s">
        <v>1639</v>
      </c>
      <c r="J1102" t="s">
        <v>1639</v>
      </c>
    </row>
    <row r="1103" spans="2:10" ht="13.2" x14ac:dyDescent="0.25">
      <c r="B1103" t="s">
        <v>3241</v>
      </c>
      <c r="C1103" t="s">
        <v>1742</v>
      </c>
      <c r="E1103" t="s">
        <v>3242</v>
      </c>
      <c r="H1103" t="s">
        <v>1639</v>
      </c>
      <c r="I1103" t="s">
        <v>1639</v>
      </c>
      <c r="J1103" t="s">
        <v>1639</v>
      </c>
    </row>
    <row r="1104" spans="2:10" ht="13.2" x14ac:dyDescent="0.25">
      <c r="B1104" t="s">
        <v>630</v>
      </c>
      <c r="C1104" t="s">
        <v>1742</v>
      </c>
      <c r="E1104" t="s">
        <v>3243</v>
      </c>
      <c r="H1104" t="s">
        <v>3244</v>
      </c>
      <c r="I1104" t="s">
        <v>3245</v>
      </c>
      <c r="J1104" t="s">
        <v>3246</v>
      </c>
    </row>
    <row r="1105" spans="2:10" ht="13.2" x14ac:dyDescent="0.25">
      <c r="B1105" t="s">
        <v>3247</v>
      </c>
      <c r="C1105" t="s">
        <v>3248</v>
      </c>
      <c r="E1105" t="s">
        <v>3228</v>
      </c>
      <c r="H1105" t="s">
        <v>1639</v>
      </c>
      <c r="I1105" t="s">
        <v>1639</v>
      </c>
      <c r="J1105" t="s">
        <v>1639</v>
      </c>
    </row>
    <row r="1106" spans="2:10" ht="13.2" x14ac:dyDescent="0.25">
      <c r="B1106" t="s">
        <v>3249</v>
      </c>
      <c r="C1106" t="s">
        <v>3248</v>
      </c>
      <c r="E1106" t="s">
        <v>3232</v>
      </c>
      <c r="H1106" t="s">
        <v>1639</v>
      </c>
      <c r="I1106" t="s">
        <v>1639</v>
      </c>
      <c r="J1106" t="s">
        <v>1639</v>
      </c>
    </row>
    <row r="1107" spans="2:10" ht="13.2" x14ac:dyDescent="0.25">
      <c r="B1107" t="s">
        <v>3250</v>
      </c>
      <c r="C1107" t="s">
        <v>3248</v>
      </c>
      <c r="E1107" t="s">
        <v>3234</v>
      </c>
      <c r="H1107" t="s">
        <v>1639</v>
      </c>
      <c r="I1107" t="s">
        <v>1639</v>
      </c>
      <c r="J1107" t="s">
        <v>1639</v>
      </c>
    </row>
    <row r="1108" spans="2:10" ht="13.2" x14ac:dyDescent="0.25">
      <c r="B1108" t="s">
        <v>3251</v>
      </c>
      <c r="C1108" t="s">
        <v>3248</v>
      </c>
      <c r="E1108" t="s">
        <v>3252</v>
      </c>
      <c r="H1108" t="s">
        <v>1639</v>
      </c>
      <c r="I1108" t="s">
        <v>1639</v>
      </c>
      <c r="J1108" t="s">
        <v>1639</v>
      </c>
    </row>
    <row r="1109" spans="2:10" ht="13.2" x14ac:dyDescent="0.25">
      <c r="B1109" t="s">
        <v>3253</v>
      </c>
      <c r="C1109" t="s">
        <v>3248</v>
      </c>
      <c r="E1109" t="s">
        <v>3238</v>
      </c>
      <c r="H1109" t="s">
        <v>1639</v>
      </c>
      <c r="I1109" t="s">
        <v>1639</v>
      </c>
      <c r="J1109" t="s">
        <v>1639</v>
      </c>
    </row>
    <row r="1110" spans="2:10" ht="13.2" x14ac:dyDescent="0.25">
      <c r="B1110" t="s">
        <v>3254</v>
      </c>
      <c r="C1110" t="s">
        <v>3248</v>
      </c>
      <c r="E1110" t="s">
        <v>3255</v>
      </c>
      <c r="H1110" t="s">
        <v>1639</v>
      </c>
      <c r="I1110" t="s">
        <v>1639</v>
      </c>
      <c r="J1110" t="s">
        <v>1639</v>
      </c>
    </row>
    <row r="1111" spans="2:10" ht="13.2" x14ac:dyDescent="0.25">
      <c r="B1111" t="s">
        <v>633</v>
      </c>
      <c r="C1111" t="s">
        <v>3248</v>
      </c>
      <c r="E1111" t="s">
        <v>3243</v>
      </c>
      <c r="H1111" t="s">
        <v>3244</v>
      </c>
      <c r="I1111" t="s">
        <v>3245</v>
      </c>
      <c r="J1111" t="s">
        <v>3246</v>
      </c>
    </row>
    <row r="1112" spans="2:10" ht="13.2" x14ac:dyDescent="0.25">
      <c r="B1112" t="s">
        <v>848</v>
      </c>
      <c r="C1112" t="s">
        <v>1754</v>
      </c>
      <c r="E1112" t="s">
        <v>3256</v>
      </c>
      <c r="H1112" t="s">
        <v>1833</v>
      </c>
      <c r="I1112" t="s">
        <v>1639</v>
      </c>
      <c r="J1112" t="s">
        <v>1672</v>
      </c>
    </row>
    <row r="1113" spans="2:10" ht="13.2" x14ac:dyDescent="0.25">
      <c r="B1113" t="s">
        <v>1043</v>
      </c>
      <c r="C1113" t="s">
        <v>1754</v>
      </c>
      <c r="E1113" t="s">
        <v>3257</v>
      </c>
      <c r="H1113" t="s">
        <v>1638</v>
      </c>
      <c r="I1113" t="s">
        <v>1639</v>
      </c>
      <c r="J1113" t="s">
        <v>1769</v>
      </c>
    </row>
    <row r="1114" spans="2:10" ht="13.2" x14ac:dyDescent="0.25">
      <c r="B1114" t="s">
        <v>1195</v>
      </c>
      <c r="C1114" t="s">
        <v>1754</v>
      </c>
      <c r="E1114" t="s">
        <v>3258</v>
      </c>
      <c r="H1114" t="s">
        <v>2325</v>
      </c>
      <c r="I1114" t="s">
        <v>1639</v>
      </c>
      <c r="J1114" t="s">
        <v>3259</v>
      </c>
    </row>
    <row r="1115" spans="2:10" ht="13.2" x14ac:dyDescent="0.25">
      <c r="B1115" t="s">
        <v>1301</v>
      </c>
      <c r="C1115" t="s">
        <v>1754</v>
      </c>
      <c r="E1115" t="s">
        <v>3260</v>
      </c>
      <c r="H1115" t="s">
        <v>1833</v>
      </c>
      <c r="I1115" t="s">
        <v>1639</v>
      </c>
      <c r="J1115" t="s">
        <v>3261</v>
      </c>
    </row>
    <row r="1116" spans="2:10" ht="13.2" x14ac:dyDescent="0.25">
      <c r="B1116" t="s">
        <v>1309</v>
      </c>
      <c r="C1116" t="s">
        <v>1754</v>
      </c>
      <c r="E1116" t="s">
        <v>3262</v>
      </c>
      <c r="H1116" t="s">
        <v>1638</v>
      </c>
      <c r="I1116" t="s">
        <v>1639</v>
      </c>
      <c r="J1116" t="s">
        <v>3263</v>
      </c>
    </row>
    <row r="1117" spans="2:10" ht="13.2" x14ac:dyDescent="0.25">
      <c r="B1117" t="s">
        <v>1317</v>
      </c>
      <c r="C1117" t="s">
        <v>1754</v>
      </c>
      <c r="E1117" t="s">
        <v>3264</v>
      </c>
      <c r="H1117" t="s">
        <v>3265</v>
      </c>
      <c r="I1117" t="s">
        <v>1639</v>
      </c>
      <c r="J1117" t="s">
        <v>3261</v>
      </c>
    </row>
    <row r="1118" spans="2:10" ht="13.2" x14ac:dyDescent="0.25">
      <c r="B1118" t="s">
        <v>604</v>
      </c>
      <c r="C1118" t="s">
        <v>1853</v>
      </c>
      <c r="E1118" t="s">
        <v>3266</v>
      </c>
      <c r="H1118" t="s">
        <v>3267</v>
      </c>
      <c r="I1118" t="s">
        <v>1639</v>
      </c>
      <c r="J1118" t="s">
        <v>1639</v>
      </c>
    </row>
    <row r="1119" spans="2:10" ht="13.2" x14ac:dyDescent="0.25">
      <c r="B1119" t="s">
        <v>625</v>
      </c>
      <c r="C1119" t="s">
        <v>1853</v>
      </c>
      <c r="E1119" t="s">
        <v>3268</v>
      </c>
      <c r="H1119" t="s">
        <v>3267</v>
      </c>
      <c r="I1119" t="s">
        <v>1639</v>
      </c>
      <c r="J1119" t="s">
        <v>1639</v>
      </c>
    </row>
    <row r="1120" spans="2:10" ht="13.2" x14ac:dyDescent="0.25">
      <c r="B1120" t="s">
        <v>646</v>
      </c>
      <c r="C1120" t="s">
        <v>1853</v>
      </c>
      <c r="E1120" t="s">
        <v>3269</v>
      </c>
      <c r="H1120" t="s">
        <v>3270</v>
      </c>
      <c r="I1120" t="s">
        <v>1639</v>
      </c>
      <c r="J1120" t="s">
        <v>1639</v>
      </c>
    </row>
    <row r="1121" spans="2:10" ht="13.2" x14ac:dyDescent="0.25">
      <c r="B1121" t="s">
        <v>667</v>
      </c>
      <c r="C1121" t="s">
        <v>1853</v>
      </c>
      <c r="E1121" t="s">
        <v>3271</v>
      </c>
      <c r="H1121" t="s">
        <v>3267</v>
      </c>
      <c r="I1121" t="s">
        <v>1639</v>
      </c>
      <c r="J1121" t="s">
        <v>1639</v>
      </c>
    </row>
    <row r="1122" spans="2:10" ht="13.2" x14ac:dyDescent="0.25">
      <c r="B1122" t="s">
        <v>688</v>
      </c>
      <c r="C1122" t="s">
        <v>1853</v>
      </c>
      <c r="E1122" t="s">
        <v>3272</v>
      </c>
      <c r="H1122" t="s">
        <v>1878</v>
      </c>
      <c r="I1122" t="s">
        <v>1639</v>
      </c>
      <c r="J1122" t="s">
        <v>1639</v>
      </c>
    </row>
    <row r="1123" spans="2:10" ht="13.2" x14ac:dyDescent="0.25">
      <c r="B1123" t="s">
        <v>585</v>
      </c>
      <c r="C1123" t="s">
        <v>305</v>
      </c>
      <c r="E1123" t="s">
        <v>3273</v>
      </c>
      <c r="H1123" t="s">
        <v>1883</v>
      </c>
      <c r="I1123" t="s">
        <v>1639</v>
      </c>
      <c r="J1123" t="s">
        <v>3274</v>
      </c>
    </row>
    <row r="1124" spans="2:10" ht="13.2" x14ac:dyDescent="0.25">
      <c r="B1124" t="s">
        <v>669</v>
      </c>
      <c r="C1124" t="s">
        <v>305</v>
      </c>
      <c r="E1124" t="s">
        <v>3275</v>
      </c>
      <c r="H1124" t="s">
        <v>1892</v>
      </c>
      <c r="I1124" t="s">
        <v>1639</v>
      </c>
      <c r="J1124" t="s">
        <v>3276</v>
      </c>
    </row>
    <row r="1125" spans="2:10" ht="13.2" x14ac:dyDescent="0.25">
      <c r="B1125" t="s">
        <v>814</v>
      </c>
      <c r="C1125" t="s">
        <v>305</v>
      </c>
      <c r="E1125" t="s">
        <v>3277</v>
      </c>
      <c r="H1125" t="s">
        <v>1649</v>
      </c>
      <c r="I1125" t="s">
        <v>1639</v>
      </c>
      <c r="J1125" t="s">
        <v>3278</v>
      </c>
    </row>
    <row r="1126" spans="2:10" ht="13.2" x14ac:dyDescent="0.25">
      <c r="B1126" t="s">
        <v>854</v>
      </c>
      <c r="C1126" t="s">
        <v>305</v>
      </c>
      <c r="E1126" t="s">
        <v>3033</v>
      </c>
      <c r="H1126" t="s">
        <v>3279</v>
      </c>
      <c r="I1126" t="s">
        <v>1639</v>
      </c>
      <c r="J1126" t="s">
        <v>3280</v>
      </c>
    </row>
    <row r="1127" spans="2:10" ht="13.2" x14ac:dyDescent="0.25">
      <c r="B1127" t="s">
        <v>3281</v>
      </c>
      <c r="C1127" t="s">
        <v>315</v>
      </c>
      <c r="E1127" t="s">
        <v>3282</v>
      </c>
      <c r="H1127" t="s">
        <v>1639</v>
      </c>
      <c r="I1127" t="s">
        <v>1639</v>
      </c>
      <c r="J1127" t="s">
        <v>1639</v>
      </c>
    </row>
    <row r="1128" spans="2:10" ht="13.2" x14ac:dyDescent="0.25">
      <c r="B1128" t="s">
        <v>762</v>
      </c>
      <c r="C1128" t="s">
        <v>315</v>
      </c>
      <c r="E1128" t="s">
        <v>3283</v>
      </c>
      <c r="H1128" t="s">
        <v>3284</v>
      </c>
      <c r="I1128" t="s">
        <v>3285</v>
      </c>
      <c r="J1128" t="s">
        <v>3286</v>
      </c>
    </row>
    <row r="1129" spans="2:10" ht="13.2" x14ac:dyDescent="0.25">
      <c r="B1129" t="s">
        <v>782</v>
      </c>
      <c r="C1129" t="s">
        <v>315</v>
      </c>
      <c r="E1129" t="s">
        <v>3287</v>
      </c>
      <c r="H1129" t="s">
        <v>1639</v>
      </c>
      <c r="I1129" t="s">
        <v>2029</v>
      </c>
      <c r="J1129" t="s">
        <v>1639</v>
      </c>
    </row>
    <row r="1130" spans="2:10" ht="13.2" x14ac:dyDescent="0.25">
      <c r="B1130" t="s">
        <v>1054</v>
      </c>
      <c r="C1130" t="s">
        <v>315</v>
      </c>
      <c r="E1130" t="s">
        <v>3288</v>
      </c>
      <c r="H1130" t="s">
        <v>3267</v>
      </c>
      <c r="I1130" t="s">
        <v>1639</v>
      </c>
      <c r="J1130" t="s">
        <v>1639</v>
      </c>
    </row>
    <row r="1131" spans="2:10" ht="13.2" x14ac:dyDescent="0.25">
      <c r="B1131" t="s">
        <v>1070</v>
      </c>
      <c r="C1131" t="s">
        <v>315</v>
      </c>
      <c r="E1131" t="s">
        <v>3289</v>
      </c>
      <c r="H1131" t="s">
        <v>1644</v>
      </c>
      <c r="I1131" t="s">
        <v>1639</v>
      </c>
      <c r="J1131" t="s">
        <v>1639</v>
      </c>
    </row>
    <row r="1132" spans="2:10" ht="13.2" x14ac:dyDescent="0.25">
      <c r="B1132" t="s">
        <v>1299</v>
      </c>
      <c r="C1132" t="s">
        <v>315</v>
      </c>
      <c r="E1132" t="s">
        <v>3290</v>
      </c>
      <c r="H1132" t="s">
        <v>1886</v>
      </c>
      <c r="I1132" t="s">
        <v>1639</v>
      </c>
      <c r="J1132" t="s">
        <v>1639</v>
      </c>
    </row>
    <row r="1133" spans="2:10" ht="13.2" x14ac:dyDescent="0.25">
      <c r="B1133" t="s">
        <v>1307</v>
      </c>
      <c r="C1133" t="s">
        <v>315</v>
      </c>
      <c r="E1133" t="s">
        <v>3291</v>
      </c>
      <c r="H1133" t="s">
        <v>1935</v>
      </c>
      <c r="I1133" t="s">
        <v>1639</v>
      </c>
      <c r="J1133" t="s">
        <v>1639</v>
      </c>
    </row>
    <row r="1134" spans="2:10" ht="13.2" x14ac:dyDescent="0.25">
      <c r="B1134" t="s">
        <v>1315</v>
      </c>
      <c r="C1134" t="s">
        <v>315</v>
      </c>
      <c r="E1134" t="s">
        <v>3292</v>
      </c>
      <c r="H1134" t="s">
        <v>3222</v>
      </c>
      <c r="I1134" t="s">
        <v>1639</v>
      </c>
      <c r="J1134" t="s">
        <v>1639</v>
      </c>
    </row>
    <row r="1135" spans="2:10" ht="13.2" x14ac:dyDescent="0.25">
      <c r="B1135" t="s">
        <v>1323</v>
      </c>
      <c r="C1135" t="s">
        <v>315</v>
      </c>
      <c r="E1135" t="s">
        <v>3293</v>
      </c>
      <c r="H1135" t="s">
        <v>1644</v>
      </c>
      <c r="I1135" t="s">
        <v>1639</v>
      </c>
      <c r="J1135" t="s">
        <v>1639</v>
      </c>
    </row>
    <row r="1136" spans="2:10" ht="13.2" x14ac:dyDescent="0.25">
      <c r="B1136" t="s">
        <v>1331</v>
      </c>
      <c r="C1136" t="s">
        <v>315</v>
      </c>
      <c r="E1136" t="s">
        <v>3294</v>
      </c>
      <c r="H1136" t="s">
        <v>2467</v>
      </c>
      <c r="I1136" t="s">
        <v>1639</v>
      </c>
      <c r="J1136" t="s">
        <v>1639</v>
      </c>
    </row>
    <row r="1137" spans="2:10" ht="13.2" x14ac:dyDescent="0.25">
      <c r="B1137" t="s">
        <v>1338</v>
      </c>
      <c r="C1137" t="s">
        <v>315</v>
      </c>
      <c r="E1137" t="s">
        <v>3295</v>
      </c>
      <c r="H1137" t="s">
        <v>1638</v>
      </c>
      <c r="I1137" t="s">
        <v>1639</v>
      </c>
      <c r="J1137" t="s">
        <v>1639</v>
      </c>
    </row>
    <row r="1138" spans="2:10" ht="13.2" x14ac:dyDescent="0.25">
      <c r="B1138" t="s">
        <v>1345</v>
      </c>
      <c r="C1138" t="s">
        <v>315</v>
      </c>
      <c r="E1138" t="s">
        <v>3296</v>
      </c>
      <c r="H1138" t="s">
        <v>1971</v>
      </c>
      <c r="I1138" t="s">
        <v>1639</v>
      </c>
      <c r="J1138" t="s">
        <v>1639</v>
      </c>
    </row>
    <row r="1139" spans="2:10" ht="13.2" x14ac:dyDescent="0.25">
      <c r="B1139" t="s">
        <v>1352</v>
      </c>
      <c r="C1139" t="s">
        <v>315</v>
      </c>
      <c r="E1139" t="s">
        <v>3297</v>
      </c>
      <c r="H1139" t="s">
        <v>1862</v>
      </c>
      <c r="I1139" t="s">
        <v>1639</v>
      </c>
      <c r="J1139" t="s">
        <v>1639</v>
      </c>
    </row>
    <row r="1140" spans="2:10" ht="13.2" x14ac:dyDescent="0.25">
      <c r="B1140" t="s">
        <v>1358</v>
      </c>
      <c r="C1140" t="s">
        <v>315</v>
      </c>
      <c r="E1140" t="s">
        <v>3298</v>
      </c>
      <c r="H1140" t="s">
        <v>3267</v>
      </c>
      <c r="I1140" t="s">
        <v>1639</v>
      </c>
      <c r="J1140" t="s">
        <v>1639</v>
      </c>
    </row>
    <row r="1141" spans="2:10" ht="13.2" x14ac:dyDescent="0.25">
      <c r="B1141" t="s">
        <v>1364</v>
      </c>
      <c r="C1141" t="s">
        <v>315</v>
      </c>
      <c r="E1141" t="s">
        <v>3299</v>
      </c>
      <c r="H1141" t="s">
        <v>1639</v>
      </c>
      <c r="I1141" t="s">
        <v>3300</v>
      </c>
      <c r="J1141" t="s">
        <v>1639</v>
      </c>
    </row>
    <row r="1142" spans="2:10" ht="13.2" x14ac:dyDescent="0.25">
      <c r="B1142" t="s">
        <v>1370</v>
      </c>
      <c r="C1142" t="s">
        <v>315</v>
      </c>
      <c r="E1142" t="s">
        <v>3301</v>
      </c>
      <c r="H1142" t="s">
        <v>1639</v>
      </c>
      <c r="I1142" t="s">
        <v>1722</v>
      </c>
      <c r="J1142" t="s">
        <v>1639</v>
      </c>
    </row>
    <row r="1143" spans="2:10" ht="13.2" x14ac:dyDescent="0.25">
      <c r="B1143" t="s">
        <v>1376</v>
      </c>
      <c r="C1143" t="s">
        <v>315</v>
      </c>
      <c r="E1143" t="s">
        <v>3302</v>
      </c>
      <c r="H1143" t="s">
        <v>1639</v>
      </c>
      <c r="I1143" t="s">
        <v>1997</v>
      </c>
      <c r="J1143" t="s">
        <v>1639</v>
      </c>
    </row>
    <row r="1144" spans="2:10" ht="13.2" x14ac:dyDescent="0.25">
      <c r="B1144" t="s">
        <v>826</v>
      </c>
      <c r="C1144" t="s">
        <v>2009</v>
      </c>
      <c r="E1144" t="s">
        <v>3303</v>
      </c>
      <c r="H1144" t="s">
        <v>2011</v>
      </c>
      <c r="I1144" t="s">
        <v>2029</v>
      </c>
      <c r="J1144" t="s">
        <v>3304</v>
      </c>
    </row>
    <row r="1145" spans="2:10" ht="13.2" x14ac:dyDescent="0.25">
      <c r="B1145" t="s">
        <v>846</v>
      </c>
      <c r="C1145" t="s">
        <v>2009</v>
      </c>
      <c r="E1145" t="s">
        <v>3305</v>
      </c>
      <c r="H1145" t="s">
        <v>2011</v>
      </c>
      <c r="I1145" t="s">
        <v>2029</v>
      </c>
      <c r="J1145" t="s">
        <v>3306</v>
      </c>
    </row>
    <row r="1146" spans="2:10" ht="13.2" x14ac:dyDescent="0.25">
      <c r="B1146" t="s">
        <v>946</v>
      </c>
      <c r="C1146" t="s">
        <v>2009</v>
      </c>
      <c r="E1146" t="s">
        <v>3307</v>
      </c>
      <c r="H1146" t="s">
        <v>2011</v>
      </c>
      <c r="I1146" t="s">
        <v>2029</v>
      </c>
      <c r="J1146" t="s">
        <v>3308</v>
      </c>
    </row>
    <row r="1147" spans="2:10" ht="13.2" x14ac:dyDescent="0.25">
      <c r="B1147" t="s">
        <v>966</v>
      </c>
      <c r="C1147" t="s">
        <v>2009</v>
      </c>
      <c r="E1147" t="s">
        <v>3309</v>
      </c>
      <c r="H1147" t="s">
        <v>2011</v>
      </c>
      <c r="I1147" t="s">
        <v>2029</v>
      </c>
      <c r="J1147" t="s">
        <v>3308</v>
      </c>
    </row>
    <row r="1148" spans="2:10" ht="13.2" x14ac:dyDescent="0.25">
      <c r="B1148" t="s">
        <v>986</v>
      </c>
      <c r="C1148" t="s">
        <v>2009</v>
      </c>
      <c r="E1148" t="s">
        <v>3310</v>
      </c>
      <c r="H1148" t="s">
        <v>2011</v>
      </c>
      <c r="I1148" t="s">
        <v>2029</v>
      </c>
      <c r="J1148" t="s">
        <v>3308</v>
      </c>
    </row>
    <row r="1149" spans="2:10" ht="13.2" x14ac:dyDescent="0.25">
      <c r="B1149" t="s">
        <v>781</v>
      </c>
      <c r="C1149" t="s">
        <v>314</v>
      </c>
      <c r="E1149" t="s">
        <v>3311</v>
      </c>
      <c r="H1149" t="s">
        <v>1693</v>
      </c>
      <c r="I1149" t="s">
        <v>1639</v>
      </c>
      <c r="J1149" t="s">
        <v>3312</v>
      </c>
    </row>
    <row r="1150" spans="2:10" ht="13.2" x14ac:dyDescent="0.25">
      <c r="B1150" t="s">
        <v>801</v>
      </c>
      <c r="C1150" t="s">
        <v>314</v>
      </c>
      <c r="E1150" t="s">
        <v>3313</v>
      </c>
      <c r="H1150" t="s">
        <v>3314</v>
      </c>
      <c r="I1150" t="s">
        <v>1639</v>
      </c>
      <c r="J1150" t="s">
        <v>3308</v>
      </c>
    </row>
    <row r="1151" spans="2:10" ht="13.2" x14ac:dyDescent="0.25">
      <c r="B1151" t="s">
        <v>821</v>
      </c>
      <c r="C1151" t="s">
        <v>314</v>
      </c>
      <c r="E1151" t="s">
        <v>3315</v>
      </c>
      <c r="H1151" t="s">
        <v>2047</v>
      </c>
      <c r="I1151" t="s">
        <v>1639</v>
      </c>
      <c r="J1151" t="s">
        <v>3316</v>
      </c>
    </row>
    <row r="1152" spans="2:10" ht="13.2" x14ac:dyDescent="0.25">
      <c r="B1152" t="s">
        <v>841</v>
      </c>
      <c r="C1152" t="s">
        <v>314</v>
      </c>
      <c r="E1152" t="s">
        <v>3317</v>
      </c>
      <c r="H1152" t="s">
        <v>3318</v>
      </c>
      <c r="I1152" t="s">
        <v>1639</v>
      </c>
      <c r="J1152" t="s">
        <v>3319</v>
      </c>
    </row>
    <row r="1153" spans="2:10" ht="13.2" x14ac:dyDescent="0.25">
      <c r="B1153" t="s">
        <v>861</v>
      </c>
      <c r="C1153" t="s">
        <v>314</v>
      </c>
      <c r="E1153" t="s">
        <v>3320</v>
      </c>
      <c r="H1153" t="s">
        <v>3321</v>
      </c>
      <c r="I1153" t="s">
        <v>1639</v>
      </c>
      <c r="J1153" t="s">
        <v>3322</v>
      </c>
    </row>
    <row r="1154" spans="2:10" ht="13.2" x14ac:dyDescent="0.25">
      <c r="B1154" t="s">
        <v>941</v>
      </c>
      <c r="C1154" t="s">
        <v>314</v>
      </c>
      <c r="E1154" t="s">
        <v>3323</v>
      </c>
      <c r="H1154" t="s">
        <v>3324</v>
      </c>
      <c r="I1154" t="s">
        <v>1639</v>
      </c>
      <c r="J1154" t="s">
        <v>3218</v>
      </c>
    </row>
    <row r="1155" spans="2:10" ht="13.2" x14ac:dyDescent="0.25">
      <c r="B1155" t="s">
        <v>961</v>
      </c>
      <c r="C1155" t="s">
        <v>314</v>
      </c>
      <c r="E1155" t="s">
        <v>3325</v>
      </c>
      <c r="H1155" t="s">
        <v>3326</v>
      </c>
      <c r="I1155" t="s">
        <v>1639</v>
      </c>
      <c r="J1155" t="s">
        <v>3218</v>
      </c>
    </row>
    <row r="1156" spans="2:10" ht="13.2" x14ac:dyDescent="0.25">
      <c r="B1156" t="s">
        <v>3327</v>
      </c>
      <c r="C1156" t="s">
        <v>314</v>
      </c>
      <c r="E1156" t="s">
        <v>3328</v>
      </c>
      <c r="H1156" t="s">
        <v>1639</v>
      </c>
      <c r="I1156" t="s">
        <v>1639</v>
      </c>
      <c r="J1156" t="s">
        <v>3218</v>
      </c>
    </row>
    <row r="1157" spans="2:10" ht="13.2" x14ac:dyDescent="0.25">
      <c r="B1157" t="s">
        <v>910</v>
      </c>
      <c r="C1157" t="s">
        <v>325</v>
      </c>
      <c r="E1157" t="s">
        <v>3329</v>
      </c>
      <c r="H1157" t="s">
        <v>2325</v>
      </c>
      <c r="I1157" t="s">
        <v>1639</v>
      </c>
      <c r="J1157" t="s">
        <v>1639</v>
      </c>
    </row>
    <row r="1158" spans="2:10" ht="13.2" x14ac:dyDescent="0.25">
      <c r="B1158" t="s">
        <v>930</v>
      </c>
      <c r="C1158" t="s">
        <v>325</v>
      </c>
      <c r="E1158" t="s">
        <v>3330</v>
      </c>
      <c r="H1158" t="s">
        <v>3267</v>
      </c>
      <c r="I1158" t="s">
        <v>1639</v>
      </c>
      <c r="J1158" t="s">
        <v>1639</v>
      </c>
    </row>
    <row r="1159" spans="2:10" ht="13.2" x14ac:dyDescent="0.25">
      <c r="B1159" t="s">
        <v>950</v>
      </c>
      <c r="C1159" t="s">
        <v>325</v>
      </c>
      <c r="E1159" t="s">
        <v>3331</v>
      </c>
      <c r="H1159" t="s">
        <v>1638</v>
      </c>
      <c r="I1159" t="s">
        <v>1639</v>
      </c>
      <c r="J1159" t="s">
        <v>1639</v>
      </c>
    </row>
    <row r="1160" spans="2:10" ht="13.2" x14ac:dyDescent="0.25">
      <c r="B1160" t="s">
        <v>970</v>
      </c>
      <c r="C1160" t="s">
        <v>325</v>
      </c>
      <c r="E1160" t="s">
        <v>3332</v>
      </c>
      <c r="H1160" t="s">
        <v>1638</v>
      </c>
      <c r="I1160" t="s">
        <v>1639</v>
      </c>
      <c r="J1160" t="s">
        <v>1639</v>
      </c>
    </row>
    <row r="1161" spans="2:10" ht="13.2" x14ac:dyDescent="0.25">
      <c r="B1161" t="s">
        <v>943</v>
      </c>
      <c r="C1161" t="s">
        <v>317</v>
      </c>
      <c r="E1161" t="s">
        <v>3333</v>
      </c>
      <c r="H1161" t="s">
        <v>1639</v>
      </c>
      <c r="I1161" t="s">
        <v>1722</v>
      </c>
      <c r="J1161" t="s">
        <v>1639</v>
      </c>
    </row>
    <row r="1162" spans="2:10" ht="13.2" x14ac:dyDescent="0.25">
      <c r="B1162" t="s">
        <v>963</v>
      </c>
      <c r="C1162" t="s">
        <v>317</v>
      </c>
      <c r="E1162" t="s">
        <v>3334</v>
      </c>
      <c r="H1162" t="s">
        <v>1649</v>
      </c>
      <c r="I1162" t="s">
        <v>1639</v>
      </c>
      <c r="J1162" t="s">
        <v>1639</v>
      </c>
    </row>
    <row r="1163" spans="2:10" ht="13.2" x14ac:dyDescent="0.25">
      <c r="B1163" t="s">
        <v>983</v>
      </c>
      <c r="C1163" t="s">
        <v>317</v>
      </c>
      <c r="E1163" t="s">
        <v>3335</v>
      </c>
      <c r="H1163" t="s">
        <v>2004</v>
      </c>
      <c r="I1163" t="s">
        <v>1639</v>
      </c>
      <c r="J1163" t="s">
        <v>1639</v>
      </c>
    </row>
    <row r="1164" spans="2:10" ht="13.2" x14ac:dyDescent="0.25">
      <c r="B1164" t="s">
        <v>1002</v>
      </c>
      <c r="C1164" t="s">
        <v>317</v>
      </c>
      <c r="E1164" t="s">
        <v>3336</v>
      </c>
      <c r="H1164" t="s">
        <v>1644</v>
      </c>
      <c r="I1164" t="s">
        <v>1639</v>
      </c>
      <c r="J1164" t="s">
        <v>3337</v>
      </c>
    </row>
    <row r="1165" spans="2:10" ht="13.2" x14ac:dyDescent="0.25">
      <c r="B1165" t="s">
        <v>1020</v>
      </c>
      <c r="C1165" t="s">
        <v>317</v>
      </c>
      <c r="E1165" t="s">
        <v>3338</v>
      </c>
      <c r="H1165" t="s">
        <v>1644</v>
      </c>
      <c r="I1165" t="s">
        <v>1639</v>
      </c>
      <c r="J1165" t="s">
        <v>3339</v>
      </c>
    </row>
    <row r="1166" spans="2:10" ht="13.2" x14ac:dyDescent="0.25">
      <c r="B1166" t="s">
        <v>1038</v>
      </c>
      <c r="C1166" t="s">
        <v>317</v>
      </c>
      <c r="E1166" t="s">
        <v>3340</v>
      </c>
      <c r="H1166" t="s">
        <v>1638</v>
      </c>
      <c r="I1166" t="s">
        <v>1639</v>
      </c>
      <c r="J1166" t="s">
        <v>1639</v>
      </c>
    </row>
    <row r="1167" spans="2:10" s="575" customFormat="1" ht="13.2" x14ac:dyDescent="0.25">
      <c r="B1167" s="575" t="s">
        <v>3341</v>
      </c>
      <c r="C1167" s="575" t="s">
        <v>320</v>
      </c>
      <c r="E1167" s="575" t="s">
        <v>3342</v>
      </c>
      <c r="H1167" s="575">
        <v>0</v>
      </c>
      <c r="I1167" s="575" t="s">
        <v>2603</v>
      </c>
      <c r="J1167" s="575" t="s">
        <v>3308</v>
      </c>
    </row>
    <row r="1168" spans="2:10" ht="13.2" x14ac:dyDescent="0.25">
      <c r="B1168" t="s">
        <v>3343</v>
      </c>
      <c r="C1168" t="s">
        <v>320</v>
      </c>
      <c r="E1168" t="s">
        <v>3344</v>
      </c>
      <c r="H1168">
        <v>0</v>
      </c>
      <c r="I1168">
        <v>0</v>
      </c>
      <c r="J1168">
        <v>0</v>
      </c>
    </row>
    <row r="1169" spans="2:10" ht="13.2" x14ac:dyDescent="0.25">
      <c r="B1169" t="s">
        <v>3345</v>
      </c>
      <c r="C1169" t="s">
        <v>320</v>
      </c>
      <c r="E1169" t="s">
        <v>3346</v>
      </c>
      <c r="H1169" t="s">
        <v>1639</v>
      </c>
      <c r="I1169" t="s">
        <v>1639</v>
      </c>
      <c r="J1169" t="s">
        <v>1639</v>
      </c>
    </row>
    <row r="1170" spans="2:10" ht="13.2" x14ac:dyDescent="0.25">
      <c r="B1170" t="s">
        <v>1308</v>
      </c>
      <c r="C1170" t="s">
        <v>320</v>
      </c>
      <c r="E1170" t="s">
        <v>3347</v>
      </c>
      <c r="H1170" t="s">
        <v>3348</v>
      </c>
      <c r="I1170" t="s">
        <v>2219</v>
      </c>
      <c r="J1170" t="s">
        <v>3218</v>
      </c>
    </row>
    <row r="1171" spans="2:10" ht="13.2" x14ac:dyDescent="0.25">
      <c r="B1171" t="s">
        <v>3349</v>
      </c>
      <c r="C1171" t="s">
        <v>320</v>
      </c>
      <c r="E1171" t="s">
        <v>3350</v>
      </c>
      <c r="H1171" t="s">
        <v>1639</v>
      </c>
      <c r="I1171" t="s">
        <v>1639</v>
      </c>
      <c r="J1171" t="s">
        <v>1639</v>
      </c>
    </row>
    <row r="1172" spans="2:10" ht="13.2" x14ac:dyDescent="0.25">
      <c r="B1172" t="s">
        <v>1316</v>
      </c>
      <c r="C1172" t="s">
        <v>320</v>
      </c>
      <c r="E1172" t="s">
        <v>3351</v>
      </c>
      <c r="H1172" t="s">
        <v>3348</v>
      </c>
      <c r="I1172" t="s">
        <v>1639</v>
      </c>
      <c r="J1172" t="s">
        <v>1639</v>
      </c>
    </row>
    <row r="1173" spans="2:10" ht="13.2" x14ac:dyDescent="0.25">
      <c r="B1173" t="s">
        <v>3352</v>
      </c>
      <c r="C1173" t="s">
        <v>320</v>
      </c>
      <c r="E1173" t="s">
        <v>3353</v>
      </c>
      <c r="H1173" t="s">
        <v>1639</v>
      </c>
      <c r="I1173" t="s">
        <v>1639</v>
      </c>
      <c r="J1173" t="s">
        <v>3337</v>
      </c>
    </row>
    <row r="1174" spans="2:10" ht="13.2" x14ac:dyDescent="0.25">
      <c r="B1174" t="s">
        <v>1324</v>
      </c>
      <c r="C1174" t="s">
        <v>320</v>
      </c>
      <c r="E1174" t="s">
        <v>3354</v>
      </c>
      <c r="H1174" t="s">
        <v>2325</v>
      </c>
      <c r="I1174" t="s">
        <v>1639</v>
      </c>
      <c r="J1174" t="s">
        <v>3355</v>
      </c>
    </row>
    <row r="1175" spans="2:10" ht="13.2" x14ac:dyDescent="0.25">
      <c r="B1175" t="s">
        <v>713</v>
      </c>
      <c r="C1175" t="s">
        <v>2321</v>
      </c>
      <c r="E1175" t="s">
        <v>3356</v>
      </c>
      <c r="H1175" t="s">
        <v>2325</v>
      </c>
      <c r="I1175" t="s">
        <v>1639</v>
      </c>
      <c r="J1175" t="s">
        <v>1639</v>
      </c>
    </row>
    <row r="1176" spans="2:10" ht="13.2" x14ac:dyDescent="0.25">
      <c r="B1176" t="s">
        <v>876</v>
      </c>
      <c r="C1176" t="s">
        <v>2321</v>
      </c>
      <c r="E1176" t="s">
        <v>3357</v>
      </c>
      <c r="H1176" t="s">
        <v>2363</v>
      </c>
      <c r="I1176" t="s">
        <v>1639</v>
      </c>
      <c r="J1176" t="s">
        <v>1639</v>
      </c>
    </row>
    <row r="1177" spans="2:10" ht="13.2" x14ac:dyDescent="0.25">
      <c r="B1177" t="s">
        <v>1297</v>
      </c>
      <c r="C1177" t="s">
        <v>310</v>
      </c>
      <c r="E1177" t="s">
        <v>3358</v>
      </c>
      <c r="H1177" t="s">
        <v>2325</v>
      </c>
      <c r="I1177" t="s">
        <v>1639</v>
      </c>
      <c r="J1177" t="s">
        <v>1639</v>
      </c>
    </row>
    <row r="1178" spans="2:10" ht="13.2" x14ac:dyDescent="0.25">
      <c r="B1178" t="s">
        <v>1305</v>
      </c>
      <c r="C1178" t="s">
        <v>310</v>
      </c>
      <c r="E1178" t="s">
        <v>3359</v>
      </c>
      <c r="H1178" t="s">
        <v>2325</v>
      </c>
      <c r="I1178" t="s">
        <v>1639</v>
      </c>
      <c r="J1178" t="s">
        <v>1639</v>
      </c>
    </row>
    <row r="1179" spans="2:10" ht="13.2" x14ac:dyDescent="0.25">
      <c r="B1179" t="s">
        <v>1313</v>
      </c>
      <c r="C1179" t="s">
        <v>310</v>
      </c>
      <c r="E1179" t="s">
        <v>3331</v>
      </c>
      <c r="H1179" t="s">
        <v>1638</v>
      </c>
      <c r="I1179" t="s">
        <v>1639</v>
      </c>
      <c r="J1179" t="s">
        <v>1639</v>
      </c>
    </row>
    <row r="1180" spans="2:10" ht="13.2" x14ac:dyDescent="0.25">
      <c r="B1180" t="s">
        <v>1321</v>
      </c>
      <c r="C1180" t="s">
        <v>310</v>
      </c>
      <c r="E1180" t="s">
        <v>3332</v>
      </c>
      <c r="H1180" t="s">
        <v>1638</v>
      </c>
      <c r="I1180" t="s">
        <v>1639</v>
      </c>
      <c r="J1180" t="s">
        <v>1639</v>
      </c>
    </row>
    <row r="1181" spans="2:10" ht="13.2" x14ac:dyDescent="0.25">
      <c r="B1181" t="s">
        <v>1329</v>
      </c>
      <c r="C1181" t="s">
        <v>310</v>
      </c>
      <c r="E1181" t="s">
        <v>3360</v>
      </c>
      <c r="H1181" t="s">
        <v>3314</v>
      </c>
      <c r="I1181" t="s">
        <v>1639</v>
      </c>
      <c r="J1181" t="s">
        <v>1639</v>
      </c>
    </row>
    <row r="1182" spans="2:10" ht="13.2" x14ac:dyDescent="0.25">
      <c r="B1182" t="s">
        <v>1336</v>
      </c>
      <c r="C1182" t="s">
        <v>310</v>
      </c>
      <c r="E1182" t="s">
        <v>3361</v>
      </c>
      <c r="H1182" t="s">
        <v>3314</v>
      </c>
      <c r="I1182" t="s">
        <v>1639</v>
      </c>
      <c r="J1182" t="s">
        <v>1639</v>
      </c>
    </row>
    <row r="1183" spans="2:10" ht="13.2" x14ac:dyDescent="0.25">
      <c r="B1183" t="s">
        <v>1343</v>
      </c>
      <c r="C1183" t="s">
        <v>310</v>
      </c>
      <c r="E1183" t="s">
        <v>3362</v>
      </c>
      <c r="H1183" t="s">
        <v>2412</v>
      </c>
      <c r="I1183" t="s">
        <v>1639</v>
      </c>
      <c r="J1183" t="s">
        <v>1639</v>
      </c>
    </row>
    <row r="1184" spans="2:10" ht="13.2" x14ac:dyDescent="0.25">
      <c r="B1184" t="s">
        <v>3363</v>
      </c>
      <c r="C1184" t="s">
        <v>306</v>
      </c>
      <c r="E1184" t="s">
        <v>3364</v>
      </c>
      <c r="H1184" t="s">
        <v>1639</v>
      </c>
      <c r="I1184" t="s">
        <v>1639</v>
      </c>
      <c r="J1184" t="s">
        <v>1639</v>
      </c>
    </row>
    <row r="1185" spans="2:10" ht="13.2" x14ac:dyDescent="0.25">
      <c r="B1185" t="s">
        <v>3365</v>
      </c>
      <c r="C1185" t="s">
        <v>306</v>
      </c>
      <c r="E1185" t="s">
        <v>3366</v>
      </c>
      <c r="H1185" t="s">
        <v>1639</v>
      </c>
      <c r="I1185" t="s">
        <v>1639</v>
      </c>
      <c r="J1185" t="s">
        <v>1639</v>
      </c>
    </row>
    <row r="1186" spans="2:10" ht="13.2" x14ac:dyDescent="0.25">
      <c r="B1186" t="s">
        <v>3367</v>
      </c>
      <c r="C1186" t="s">
        <v>306</v>
      </c>
      <c r="E1186" t="s">
        <v>3368</v>
      </c>
      <c r="H1186" t="s">
        <v>1639</v>
      </c>
      <c r="I1186" t="s">
        <v>1639</v>
      </c>
      <c r="J1186" t="s">
        <v>1639</v>
      </c>
    </row>
    <row r="1187" spans="2:10" ht="13.2" x14ac:dyDescent="0.25">
      <c r="B1187" t="s">
        <v>3369</v>
      </c>
      <c r="C1187" t="s">
        <v>306</v>
      </c>
      <c r="E1187" t="s">
        <v>3370</v>
      </c>
      <c r="H1187" t="s">
        <v>1639</v>
      </c>
      <c r="I1187" t="s">
        <v>1639</v>
      </c>
      <c r="J1187" t="s">
        <v>1639</v>
      </c>
    </row>
    <row r="1188" spans="2:10" ht="13.2" x14ac:dyDescent="0.25">
      <c r="B1188" t="s">
        <v>3371</v>
      </c>
      <c r="C1188" t="s">
        <v>306</v>
      </c>
      <c r="E1188" t="s">
        <v>3372</v>
      </c>
      <c r="H1188" t="s">
        <v>1639</v>
      </c>
      <c r="I1188" t="s">
        <v>1639</v>
      </c>
      <c r="J1188" t="s">
        <v>1639</v>
      </c>
    </row>
    <row r="1189" spans="2:10" ht="13.2" x14ac:dyDescent="0.25">
      <c r="B1189" t="s">
        <v>3373</v>
      </c>
      <c r="C1189" t="s">
        <v>306</v>
      </c>
      <c r="E1189" t="s">
        <v>3374</v>
      </c>
      <c r="H1189" t="s">
        <v>1639</v>
      </c>
      <c r="I1189" t="s">
        <v>1639</v>
      </c>
      <c r="J1189" t="s">
        <v>1639</v>
      </c>
    </row>
    <row r="1190" spans="2:10" ht="13.2" x14ac:dyDescent="0.25">
      <c r="B1190" t="s">
        <v>3375</v>
      </c>
      <c r="C1190" t="s">
        <v>306</v>
      </c>
      <c r="E1190" t="s">
        <v>3376</v>
      </c>
      <c r="H1190" t="s">
        <v>1639</v>
      </c>
      <c r="I1190" t="s">
        <v>1639</v>
      </c>
      <c r="J1190" t="s">
        <v>1639</v>
      </c>
    </row>
    <row r="1191" spans="2:10" ht="13.2" x14ac:dyDescent="0.25">
      <c r="B1191" t="s">
        <v>3377</v>
      </c>
      <c r="C1191" t="s">
        <v>306</v>
      </c>
      <c r="E1191" t="s">
        <v>3378</v>
      </c>
      <c r="H1191" t="s">
        <v>1639</v>
      </c>
      <c r="I1191" t="s">
        <v>1639</v>
      </c>
      <c r="J1191" t="s">
        <v>1639</v>
      </c>
    </row>
    <row r="1192" spans="2:10" ht="13.2" x14ac:dyDescent="0.25">
      <c r="B1192" t="s">
        <v>3379</v>
      </c>
      <c r="C1192" t="s">
        <v>2567</v>
      </c>
      <c r="E1192" t="s">
        <v>3380</v>
      </c>
      <c r="H1192" t="s">
        <v>1639</v>
      </c>
      <c r="I1192" t="s">
        <v>1639</v>
      </c>
      <c r="J1192" t="s">
        <v>1639</v>
      </c>
    </row>
    <row r="1193" spans="2:10" ht="13.2" x14ac:dyDescent="0.25">
      <c r="B1193" t="s">
        <v>3381</v>
      </c>
      <c r="C1193" t="s">
        <v>2567</v>
      </c>
      <c r="E1193" t="s">
        <v>3382</v>
      </c>
      <c r="H1193" t="s">
        <v>1639</v>
      </c>
      <c r="I1193" t="s">
        <v>1639</v>
      </c>
      <c r="J1193" t="s">
        <v>1639</v>
      </c>
    </row>
    <row r="1194" spans="2:10" ht="13.2" x14ac:dyDescent="0.25">
      <c r="B1194" t="s">
        <v>3383</v>
      </c>
      <c r="C1194" t="s">
        <v>2567</v>
      </c>
      <c r="E1194" t="s">
        <v>3384</v>
      </c>
      <c r="H1194" t="s">
        <v>1639</v>
      </c>
      <c r="I1194" t="s">
        <v>1639</v>
      </c>
      <c r="J1194" t="s">
        <v>1639</v>
      </c>
    </row>
    <row r="1195" spans="2:10" ht="13.2" x14ac:dyDescent="0.25">
      <c r="B1195" t="s">
        <v>653</v>
      </c>
      <c r="C1195" t="s">
        <v>311</v>
      </c>
      <c r="E1195" t="s">
        <v>3385</v>
      </c>
      <c r="H1195" t="s">
        <v>1638</v>
      </c>
      <c r="I1195" t="s">
        <v>1639</v>
      </c>
      <c r="J1195" t="s">
        <v>1639</v>
      </c>
    </row>
    <row r="1196" spans="2:10" ht="13.2" x14ac:dyDescent="0.25">
      <c r="B1196" t="s">
        <v>674</v>
      </c>
      <c r="C1196" t="s">
        <v>311</v>
      </c>
      <c r="E1196" t="s">
        <v>3386</v>
      </c>
      <c r="H1196" t="s">
        <v>3314</v>
      </c>
      <c r="I1196" t="s">
        <v>1639</v>
      </c>
      <c r="J1196" t="s">
        <v>1639</v>
      </c>
    </row>
    <row r="1197" spans="2:10" ht="13.2" x14ac:dyDescent="0.25">
      <c r="B1197" t="s">
        <v>1035</v>
      </c>
      <c r="C1197" t="s">
        <v>311</v>
      </c>
      <c r="E1197" t="s">
        <v>3387</v>
      </c>
      <c r="H1197" t="s">
        <v>2685</v>
      </c>
      <c r="I1197" t="s">
        <v>1639</v>
      </c>
      <c r="J1197" t="s">
        <v>3388</v>
      </c>
    </row>
    <row r="1198" spans="2:10" ht="13.2" x14ac:dyDescent="0.25">
      <c r="B1198" t="s">
        <v>1052</v>
      </c>
      <c r="C1198" t="s">
        <v>311</v>
      </c>
      <c r="E1198" t="s">
        <v>3389</v>
      </c>
      <c r="H1198" t="s">
        <v>2685</v>
      </c>
      <c r="I1198" t="s">
        <v>1639</v>
      </c>
      <c r="J1198" t="s">
        <v>3390</v>
      </c>
    </row>
    <row r="1199" spans="2:10" ht="13.2" x14ac:dyDescent="0.25">
      <c r="B1199" t="s">
        <v>1306</v>
      </c>
      <c r="C1199" t="s">
        <v>311</v>
      </c>
      <c r="E1199" t="s">
        <v>3391</v>
      </c>
      <c r="H1199" t="s">
        <v>2742</v>
      </c>
      <c r="I1199" t="s">
        <v>1639</v>
      </c>
      <c r="J1199" t="s">
        <v>1639</v>
      </c>
    </row>
    <row r="1200" spans="2:10" ht="13.2" x14ac:dyDescent="0.25">
      <c r="B1200" t="s">
        <v>1375</v>
      </c>
      <c r="C1200" t="s">
        <v>311</v>
      </c>
      <c r="E1200" t="s">
        <v>3392</v>
      </c>
      <c r="H1200" t="s">
        <v>3393</v>
      </c>
      <c r="I1200" t="s">
        <v>1639</v>
      </c>
      <c r="J1200" t="s">
        <v>1639</v>
      </c>
    </row>
    <row r="1201" spans="2:10" ht="13.2" x14ac:dyDescent="0.25">
      <c r="B1201" t="s">
        <v>1490</v>
      </c>
      <c r="C1201" t="s">
        <v>311</v>
      </c>
      <c r="E1201" t="s">
        <v>3394</v>
      </c>
      <c r="H1201" t="s">
        <v>2569</v>
      </c>
      <c r="I1201" t="s">
        <v>1639</v>
      </c>
      <c r="J1201" t="s">
        <v>1639</v>
      </c>
    </row>
    <row r="1202" spans="2:10" ht="13.2" x14ac:dyDescent="0.25">
      <c r="B1202" t="s">
        <v>1491</v>
      </c>
      <c r="C1202" t="s">
        <v>311</v>
      </c>
      <c r="E1202" t="s">
        <v>3395</v>
      </c>
      <c r="H1202" t="s">
        <v>2412</v>
      </c>
      <c r="I1202" t="s">
        <v>1639</v>
      </c>
      <c r="J1202" t="s">
        <v>1639</v>
      </c>
    </row>
    <row r="1203" spans="2:10" ht="13.2" x14ac:dyDescent="0.25">
      <c r="B1203" t="s">
        <v>1558</v>
      </c>
      <c r="C1203" t="s">
        <v>311</v>
      </c>
      <c r="E1203" t="s">
        <v>3396</v>
      </c>
      <c r="H1203" t="s">
        <v>2325</v>
      </c>
      <c r="I1203" t="s">
        <v>1639</v>
      </c>
      <c r="J1203" t="s">
        <v>1639</v>
      </c>
    </row>
    <row r="1204" spans="2:10" ht="13.2" x14ac:dyDescent="0.25">
      <c r="B1204" t="s">
        <v>1559</v>
      </c>
      <c r="C1204" t="s">
        <v>311</v>
      </c>
      <c r="E1204" t="s">
        <v>3397</v>
      </c>
      <c r="H1204" t="s">
        <v>3123</v>
      </c>
      <c r="I1204" t="s">
        <v>1639</v>
      </c>
      <c r="J1204" t="s">
        <v>1639</v>
      </c>
    </row>
    <row r="1205" spans="2:10" ht="13.2" x14ac:dyDescent="0.25">
      <c r="B1205" t="s">
        <v>1560</v>
      </c>
      <c r="C1205" t="s">
        <v>311</v>
      </c>
      <c r="E1205" t="s">
        <v>3398</v>
      </c>
      <c r="H1205" t="s">
        <v>2685</v>
      </c>
      <c r="I1205" t="s">
        <v>1639</v>
      </c>
      <c r="J1205" t="s">
        <v>3218</v>
      </c>
    </row>
    <row r="1206" spans="2:10" ht="13.2" x14ac:dyDescent="0.25">
      <c r="B1206" t="s">
        <v>3399</v>
      </c>
      <c r="C1206" t="s">
        <v>313</v>
      </c>
      <c r="E1206" t="s">
        <v>3400</v>
      </c>
      <c r="H1206" t="s">
        <v>1639</v>
      </c>
      <c r="I1206" t="s">
        <v>1639</v>
      </c>
      <c r="J1206" t="s">
        <v>1639</v>
      </c>
    </row>
    <row r="1207" spans="2:10" ht="13.2" x14ac:dyDescent="0.25">
      <c r="B1207" t="s">
        <v>3401</v>
      </c>
      <c r="C1207" t="s">
        <v>3059</v>
      </c>
      <c r="E1207" t="s">
        <v>3402</v>
      </c>
      <c r="H1207" t="s">
        <v>1639</v>
      </c>
      <c r="I1207" t="s">
        <v>1639</v>
      </c>
      <c r="J1207" t="s">
        <v>1639</v>
      </c>
    </row>
    <row r="1208" spans="2:10" ht="13.2" x14ac:dyDescent="0.25">
      <c r="B1208" t="s">
        <v>3403</v>
      </c>
      <c r="C1208" t="s">
        <v>322</v>
      </c>
      <c r="E1208" t="s">
        <v>3404</v>
      </c>
      <c r="H1208" t="s">
        <v>1639</v>
      </c>
      <c r="I1208" t="s">
        <v>1639</v>
      </c>
      <c r="J1208" t="s">
        <v>1639</v>
      </c>
    </row>
    <row r="1209" spans="2:10" ht="13.2" x14ac:dyDescent="0.25">
      <c r="B1209" t="s">
        <v>1208</v>
      </c>
      <c r="C1209" t="s">
        <v>1754</v>
      </c>
      <c r="E1209" t="s">
        <v>3405</v>
      </c>
      <c r="H1209" t="s">
        <v>1833</v>
      </c>
      <c r="I1209" t="s">
        <v>1639</v>
      </c>
      <c r="J1209" t="s">
        <v>1639</v>
      </c>
    </row>
    <row r="1210" spans="2:10" ht="13.2" x14ac:dyDescent="0.25">
      <c r="B1210" t="s">
        <v>794</v>
      </c>
      <c r="C1210" t="s">
        <v>305</v>
      </c>
      <c r="E1210" t="s">
        <v>3406</v>
      </c>
      <c r="H1210" t="s">
        <v>1892</v>
      </c>
      <c r="I1210">
        <v>0</v>
      </c>
      <c r="J1210" t="s">
        <v>3407</v>
      </c>
    </row>
    <row r="1211" spans="2:10" ht="13.2" x14ac:dyDescent="0.25">
      <c r="B1211" t="s">
        <v>874</v>
      </c>
      <c r="C1211" t="s">
        <v>305</v>
      </c>
      <c r="E1211" t="s">
        <v>3408</v>
      </c>
      <c r="H1211" t="s">
        <v>1892</v>
      </c>
      <c r="I1211">
        <v>0</v>
      </c>
      <c r="J1211" t="s">
        <v>3308</v>
      </c>
    </row>
    <row r="1212" spans="2:10" ht="13.2" x14ac:dyDescent="0.25">
      <c r="B1212" t="s">
        <v>894</v>
      </c>
      <c r="C1212" t="s">
        <v>305</v>
      </c>
      <c r="E1212" t="s">
        <v>3409</v>
      </c>
      <c r="H1212" t="s">
        <v>1892</v>
      </c>
      <c r="I1212">
        <v>0</v>
      </c>
      <c r="J1212" t="s">
        <v>3308</v>
      </c>
    </row>
    <row r="1213" spans="2:10" ht="13.2" x14ac:dyDescent="0.25">
      <c r="B1213" t="s">
        <v>914</v>
      </c>
      <c r="C1213" t="s">
        <v>305</v>
      </c>
      <c r="E1213" t="s">
        <v>3410</v>
      </c>
      <c r="H1213" t="s">
        <v>1892</v>
      </c>
      <c r="I1213">
        <v>0</v>
      </c>
      <c r="J1213" t="s">
        <v>3308</v>
      </c>
    </row>
    <row r="1214" spans="2:10" ht="13.2" x14ac:dyDescent="0.25">
      <c r="B1214" t="s">
        <v>1086</v>
      </c>
      <c r="C1214" t="s">
        <v>315</v>
      </c>
      <c r="E1214" t="s">
        <v>3411</v>
      </c>
      <c r="H1214" t="s">
        <v>3412</v>
      </c>
      <c r="I1214" t="s">
        <v>1639</v>
      </c>
      <c r="J1214" t="s">
        <v>3413</v>
      </c>
    </row>
    <row r="1215" spans="2:10" ht="13.2" x14ac:dyDescent="0.25">
      <c r="B1215" t="s">
        <v>3414</v>
      </c>
      <c r="C1215" t="s">
        <v>315</v>
      </c>
      <c r="E1215" t="s">
        <v>3415</v>
      </c>
      <c r="H1215" t="s">
        <v>1639</v>
      </c>
      <c r="I1215" t="s">
        <v>1639</v>
      </c>
      <c r="J1215" t="s">
        <v>3308</v>
      </c>
    </row>
    <row r="1216" spans="2:10" ht="13.2" x14ac:dyDescent="0.25">
      <c r="B1216" t="s">
        <v>3416</v>
      </c>
      <c r="C1216" t="s">
        <v>315</v>
      </c>
      <c r="E1216" t="s">
        <v>3417</v>
      </c>
      <c r="H1216" t="s">
        <v>1639</v>
      </c>
      <c r="I1216" t="s">
        <v>1639</v>
      </c>
      <c r="J1216" t="s">
        <v>3308</v>
      </c>
    </row>
    <row r="1217" spans="2:10" ht="13.2" x14ac:dyDescent="0.25">
      <c r="B1217" t="s">
        <v>3418</v>
      </c>
      <c r="C1217" t="s">
        <v>315</v>
      </c>
      <c r="E1217" t="s">
        <v>3419</v>
      </c>
      <c r="H1217" t="s">
        <v>1639</v>
      </c>
      <c r="I1217" t="s">
        <v>1639</v>
      </c>
      <c r="J1217" t="s">
        <v>3308</v>
      </c>
    </row>
    <row r="1218" spans="2:10" ht="13.2" x14ac:dyDescent="0.25">
      <c r="B1218" t="s">
        <v>3420</v>
      </c>
      <c r="C1218" t="s">
        <v>315</v>
      </c>
      <c r="E1218" t="s">
        <v>3421</v>
      </c>
      <c r="H1218" t="s">
        <v>1639</v>
      </c>
      <c r="I1218" t="s">
        <v>1639</v>
      </c>
      <c r="J1218" t="s">
        <v>3308</v>
      </c>
    </row>
    <row r="1219" spans="2:10" ht="13.2" x14ac:dyDescent="0.25">
      <c r="B1219" t="s">
        <v>3422</v>
      </c>
      <c r="C1219" t="s">
        <v>315</v>
      </c>
      <c r="E1219" t="s">
        <v>3423</v>
      </c>
      <c r="H1219" t="s">
        <v>1639</v>
      </c>
      <c r="I1219" t="s">
        <v>1639</v>
      </c>
      <c r="J1219" t="s">
        <v>3308</v>
      </c>
    </row>
    <row r="1220" spans="2:10" ht="13.2" x14ac:dyDescent="0.25">
      <c r="B1220" t="s">
        <v>640</v>
      </c>
      <c r="C1220" t="s">
        <v>2009</v>
      </c>
      <c r="E1220" t="s">
        <v>3424</v>
      </c>
      <c r="H1220" t="s">
        <v>3425</v>
      </c>
      <c r="I1220" t="s">
        <v>1639</v>
      </c>
      <c r="J1220" t="s">
        <v>1639</v>
      </c>
    </row>
    <row r="1221" spans="2:10" ht="13.2" x14ac:dyDescent="0.25">
      <c r="B1221" t="s">
        <v>661</v>
      </c>
      <c r="C1221" t="s">
        <v>2009</v>
      </c>
      <c r="E1221" t="s">
        <v>3426</v>
      </c>
      <c r="H1221" t="s">
        <v>3425</v>
      </c>
      <c r="I1221" t="s">
        <v>1639</v>
      </c>
      <c r="J1221" t="s">
        <v>1639</v>
      </c>
    </row>
    <row r="1222" spans="2:10" ht="13.2" x14ac:dyDescent="0.25">
      <c r="B1222" t="s">
        <v>682</v>
      </c>
      <c r="C1222" t="s">
        <v>2009</v>
      </c>
      <c r="E1222" t="s">
        <v>3427</v>
      </c>
      <c r="H1222" t="s">
        <v>3425</v>
      </c>
      <c r="I1222" t="s">
        <v>1639</v>
      </c>
      <c r="J1222" t="s">
        <v>1639</v>
      </c>
    </row>
    <row r="1223" spans="2:10" ht="13.2" x14ac:dyDescent="0.25">
      <c r="B1223" t="s">
        <v>1005</v>
      </c>
      <c r="C1223" t="s">
        <v>2009</v>
      </c>
      <c r="E1223" t="s">
        <v>3428</v>
      </c>
      <c r="H1223" t="s">
        <v>3425</v>
      </c>
      <c r="I1223" t="s">
        <v>1639</v>
      </c>
      <c r="J1223" t="s">
        <v>1639</v>
      </c>
    </row>
    <row r="1224" spans="2:10" ht="13.2" x14ac:dyDescent="0.25">
      <c r="B1224" t="s">
        <v>881</v>
      </c>
      <c r="C1224" t="s">
        <v>314</v>
      </c>
      <c r="E1224" t="s">
        <v>3429</v>
      </c>
      <c r="H1224" t="s">
        <v>3430</v>
      </c>
      <c r="I1224" t="s">
        <v>1639</v>
      </c>
      <c r="J1224" t="s">
        <v>1639</v>
      </c>
    </row>
    <row r="1225" spans="2:10" ht="13.2" x14ac:dyDescent="0.25">
      <c r="B1225" t="s">
        <v>742</v>
      </c>
      <c r="C1225" t="s">
        <v>317</v>
      </c>
      <c r="E1225" t="s">
        <v>3431</v>
      </c>
      <c r="H1225" t="s">
        <v>1713</v>
      </c>
      <c r="I1225" t="s">
        <v>2029</v>
      </c>
      <c r="J1225" t="s">
        <v>3308</v>
      </c>
    </row>
    <row r="1226" spans="2:10" s="575" customFormat="1" ht="13.2" x14ac:dyDescent="0.25">
      <c r="B1226" s="575" t="s">
        <v>3432</v>
      </c>
      <c r="C1226" s="575" t="s">
        <v>2321</v>
      </c>
      <c r="E1226" s="575" t="s">
        <v>3433</v>
      </c>
      <c r="H1226" s="575" t="s">
        <v>1639</v>
      </c>
      <c r="I1226" s="575" t="s">
        <v>2063</v>
      </c>
      <c r="J1226" s="575" t="s">
        <v>3308</v>
      </c>
    </row>
    <row r="1227" spans="2:10" ht="13.2" x14ac:dyDescent="0.25">
      <c r="B1227" t="s">
        <v>1468</v>
      </c>
      <c r="C1227" t="s">
        <v>311</v>
      </c>
      <c r="E1227" t="s">
        <v>3434</v>
      </c>
      <c r="H1227" t="s">
        <v>3435</v>
      </c>
      <c r="I1227" t="s">
        <v>1639</v>
      </c>
      <c r="J1227" t="s">
        <v>3436</v>
      </c>
    </row>
    <row r="1228" spans="2:10" ht="13.2" x14ac:dyDescent="0.25">
      <c r="B1228" t="s">
        <v>1021</v>
      </c>
      <c r="C1228" t="s">
        <v>3173</v>
      </c>
      <c r="E1228" t="s">
        <v>3437</v>
      </c>
      <c r="H1228" t="s">
        <v>3438</v>
      </c>
      <c r="I1228" t="s">
        <v>1639</v>
      </c>
      <c r="J1228" t="s">
        <v>1639</v>
      </c>
    </row>
    <row r="1229" spans="2:10" ht="13.2" x14ac:dyDescent="0.25">
      <c r="B1229" t="s">
        <v>1360</v>
      </c>
      <c r="C1229" t="s">
        <v>1636</v>
      </c>
      <c r="E1229" t="s">
        <v>3439</v>
      </c>
      <c r="H1229" t="s">
        <v>1638</v>
      </c>
      <c r="I1229" t="s">
        <v>1639</v>
      </c>
      <c r="J1229" t="s">
        <v>1639</v>
      </c>
    </row>
    <row r="1230" spans="2:10" ht="13.2" x14ac:dyDescent="0.25">
      <c r="B1230" t="s">
        <v>1366</v>
      </c>
      <c r="C1230" t="s">
        <v>1636</v>
      </c>
      <c r="E1230" t="s">
        <v>3440</v>
      </c>
      <c r="H1230" t="s">
        <v>1649</v>
      </c>
      <c r="I1230" t="s">
        <v>1639</v>
      </c>
      <c r="J1230" t="s">
        <v>1639</v>
      </c>
    </row>
    <row r="1231" spans="2:10" ht="13.2" x14ac:dyDescent="0.25">
      <c r="B1231" t="s">
        <v>1372</v>
      </c>
      <c r="C1231" t="s">
        <v>1636</v>
      </c>
      <c r="E1231" t="s">
        <v>1733</v>
      </c>
      <c r="H1231" t="s">
        <v>1671</v>
      </c>
      <c r="I1231" t="s">
        <v>1639</v>
      </c>
      <c r="J1231" t="s">
        <v>1639</v>
      </c>
    </row>
    <row r="1232" spans="2:10" ht="13.2" x14ac:dyDescent="0.25">
      <c r="B1232" t="s">
        <v>1377</v>
      </c>
      <c r="C1232" t="s">
        <v>1636</v>
      </c>
      <c r="E1232" t="s">
        <v>3441</v>
      </c>
      <c r="H1232" t="s">
        <v>1649</v>
      </c>
      <c r="I1232" t="s">
        <v>1639</v>
      </c>
      <c r="J1232" t="s">
        <v>1639</v>
      </c>
    </row>
    <row r="1233" spans="2:10" ht="13.2" x14ac:dyDescent="0.25">
      <c r="B1233" t="s">
        <v>1382</v>
      </c>
      <c r="C1233" t="s">
        <v>1636</v>
      </c>
      <c r="E1233" t="s">
        <v>3442</v>
      </c>
      <c r="H1233" t="s">
        <v>3443</v>
      </c>
      <c r="I1233" t="s">
        <v>1639</v>
      </c>
      <c r="J1233" t="s">
        <v>1639</v>
      </c>
    </row>
    <row r="1234" spans="2:10" ht="13.2" x14ac:dyDescent="0.25">
      <c r="B1234" t="s">
        <v>1387</v>
      </c>
      <c r="C1234" t="s">
        <v>1636</v>
      </c>
      <c r="E1234" t="s">
        <v>1738</v>
      </c>
      <c r="H1234" t="s">
        <v>1649</v>
      </c>
      <c r="I1234" t="s">
        <v>1639</v>
      </c>
      <c r="J1234" t="s">
        <v>1639</v>
      </c>
    </row>
    <row r="1235" spans="2:10" ht="13.2" x14ac:dyDescent="0.25">
      <c r="B1235" t="s">
        <v>1392</v>
      </c>
      <c r="C1235" t="s">
        <v>1636</v>
      </c>
      <c r="E1235" t="s">
        <v>3444</v>
      </c>
      <c r="H1235" t="s">
        <v>3445</v>
      </c>
      <c r="I1235" t="s">
        <v>1639</v>
      </c>
      <c r="J1235" t="s">
        <v>1639</v>
      </c>
    </row>
    <row r="1236" spans="2:10" ht="13.2" x14ac:dyDescent="0.25">
      <c r="B1236" t="s">
        <v>1397</v>
      </c>
      <c r="C1236" t="s">
        <v>1636</v>
      </c>
      <c r="E1236" t="s">
        <v>3446</v>
      </c>
      <c r="H1236" t="s">
        <v>1644</v>
      </c>
      <c r="I1236" t="s">
        <v>1639</v>
      </c>
      <c r="J1236" t="s">
        <v>1639</v>
      </c>
    </row>
    <row r="1237" spans="2:10" ht="13.2" x14ac:dyDescent="0.25">
      <c r="B1237" t="s">
        <v>1409</v>
      </c>
      <c r="C1237" t="s">
        <v>1636</v>
      </c>
      <c r="E1237" t="s">
        <v>3447</v>
      </c>
      <c r="H1237" t="s">
        <v>1691</v>
      </c>
      <c r="I1237" t="s">
        <v>1639</v>
      </c>
      <c r="J1237" t="s">
        <v>1639</v>
      </c>
    </row>
    <row r="1238" spans="2:10" ht="13.2" x14ac:dyDescent="0.25">
      <c r="B1238" t="s">
        <v>817</v>
      </c>
      <c r="C1238" t="s">
        <v>1742</v>
      </c>
      <c r="E1238" t="s">
        <v>3448</v>
      </c>
      <c r="H1238" t="s">
        <v>1748</v>
      </c>
      <c r="I1238" t="s">
        <v>1639</v>
      </c>
      <c r="J1238" t="s">
        <v>1639</v>
      </c>
    </row>
    <row r="1239" spans="2:10" ht="13.2" x14ac:dyDescent="0.25">
      <c r="B1239" t="s">
        <v>837</v>
      </c>
      <c r="C1239" t="s">
        <v>1742</v>
      </c>
      <c r="E1239" t="s">
        <v>3449</v>
      </c>
      <c r="H1239" t="s">
        <v>1748</v>
      </c>
      <c r="I1239" t="s">
        <v>1639</v>
      </c>
      <c r="J1239" t="s">
        <v>1639</v>
      </c>
    </row>
    <row r="1240" spans="2:10" ht="13.2" x14ac:dyDescent="0.25">
      <c r="B1240" t="s">
        <v>857</v>
      </c>
      <c r="C1240" t="s">
        <v>1742</v>
      </c>
      <c r="E1240" t="s">
        <v>3450</v>
      </c>
      <c r="H1240" t="s">
        <v>1748</v>
      </c>
      <c r="I1240" t="s">
        <v>1639</v>
      </c>
      <c r="J1240" t="s">
        <v>1639</v>
      </c>
    </row>
    <row r="1241" spans="2:10" ht="13.2" x14ac:dyDescent="0.25">
      <c r="B1241" t="s">
        <v>877</v>
      </c>
      <c r="C1241" t="s">
        <v>1742</v>
      </c>
      <c r="E1241" t="s">
        <v>3451</v>
      </c>
      <c r="H1241" t="s">
        <v>1748</v>
      </c>
      <c r="I1241" t="s">
        <v>1639</v>
      </c>
      <c r="J1241" t="s">
        <v>1639</v>
      </c>
    </row>
    <row r="1242" spans="2:10" ht="13.2" x14ac:dyDescent="0.25">
      <c r="B1242" t="s">
        <v>897</v>
      </c>
      <c r="C1242" t="s">
        <v>1742</v>
      </c>
      <c r="E1242" t="s">
        <v>3452</v>
      </c>
      <c r="H1242" t="s">
        <v>1748</v>
      </c>
      <c r="I1242" t="s">
        <v>1639</v>
      </c>
      <c r="J1242" t="s">
        <v>1639</v>
      </c>
    </row>
    <row r="1243" spans="2:10" ht="13.2" x14ac:dyDescent="0.25">
      <c r="B1243" t="s">
        <v>917</v>
      </c>
      <c r="C1243" t="s">
        <v>1742</v>
      </c>
      <c r="E1243" t="s">
        <v>3453</v>
      </c>
      <c r="H1243" t="s">
        <v>1748</v>
      </c>
      <c r="I1243" t="s">
        <v>1639</v>
      </c>
      <c r="J1243" t="s">
        <v>1639</v>
      </c>
    </row>
    <row r="1244" spans="2:10" ht="13.2" x14ac:dyDescent="0.25">
      <c r="B1244" t="s">
        <v>937</v>
      </c>
      <c r="C1244" t="s">
        <v>1742</v>
      </c>
      <c r="E1244" t="s">
        <v>3454</v>
      </c>
      <c r="H1244" t="s">
        <v>1748</v>
      </c>
      <c r="I1244" t="s">
        <v>1639</v>
      </c>
      <c r="J1244" t="s">
        <v>1639</v>
      </c>
    </row>
    <row r="1245" spans="2:10" ht="13.2" x14ac:dyDescent="0.25">
      <c r="B1245" t="s">
        <v>957</v>
      </c>
      <c r="C1245" t="s">
        <v>1742</v>
      </c>
      <c r="E1245" t="s">
        <v>3455</v>
      </c>
      <c r="H1245" t="s">
        <v>1748</v>
      </c>
      <c r="I1245" t="s">
        <v>1639</v>
      </c>
      <c r="J1245" t="s">
        <v>1639</v>
      </c>
    </row>
    <row r="1246" spans="2:10" ht="13.2" x14ac:dyDescent="0.25">
      <c r="B1246" t="s">
        <v>977</v>
      </c>
      <c r="C1246" t="s">
        <v>1742</v>
      </c>
      <c r="E1246" t="s">
        <v>3456</v>
      </c>
      <c r="H1246" t="s">
        <v>1748</v>
      </c>
      <c r="I1246" t="s">
        <v>1639</v>
      </c>
      <c r="J1246" t="s">
        <v>1639</v>
      </c>
    </row>
    <row r="1247" spans="2:10" ht="13.2" x14ac:dyDescent="0.25">
      <c r="B1247" t="s">
        <v>997</v>
      </c>
      <c r="C1247" t="s">
        <v>1742</v>
      </c>
      <c r="E1247" t="s">
        <v>3457</v>
      </c>
      <c r="H1247" t="s">
        <v>1693</v>
      </c>
      <c r="I1247" t="s">
        <v>1639</v>
      </c>
      <c r="J1247" t="s">
        <v>1639</v>
      </c>
    </row>
    <row r="1248" spans="2:10" ht="13.2" x14ac:dyDescent="0.25">
      <c r="B1248" t="s">
        <v>1015</v>
      </c>
      <c r="C1248" t="s">
        <v>1742</v>
      </c>
      <c r="E1248" t="s">
        <v>3458</v>
      </c>
      <c r="H1248" t="s">
        <v>3459</v>
      </c>
      <c r="I1248" t="s">
        <v>1639</v>
      </c>
      <c r="J1248" t="s">
        <v>1639</v>
      </c>
    </row>
    <row r="1249" spans="2:10" ht="13.2" x14ac:dyDescent="0.25">
      <c r="B1249" t="s">
        <v>1033</v>
      </c>
      <c r="C1249" t="s">
        <v>1742</v>
      </c>
      <c r="E1249" t="s">
        <v>3460</v>
      </c>
      <c r="H1249" t="s">
        <v>3461</v>
      </c>
      <c r="I1249" t="s">
        <v>1639</v>
      </c>
      <c r="J1249" t="s">
        <v>1639</v>
      </c>
    </row>
    <row r="1250" spans="2:10" ht="13.2" x14ac:dyDescent="0.25">
      <c r="B1250" t="s">
        <v>654</v>
      </c>
      <c r="C1250" t="s">
        <v>3248</v>
      </c>
      <c r="E1250" t="s">
        <v>3462</v>
      </c>
      <c r="H1250" t="s">
        <v>1748</v>
      </c>
      <c r="I1250" t="s">
        <v>1639</v>
      </c>
      <c r="J1250" t="s">
        <v>1639</v>
      </c>
    </row>
    <row r="1251" spans="2:10" ht="13.2" x14ac:dyDescent="0.25">
      <c r="B1251" t="s">
        <v>675</v>
      </c>
      <c r="C1251" t="s">
        <v>3248</v>
      </c>
      <c r="E1251" t="s">
        <v>3463</v>
      </c>
      <c r="H1251" t="s">
        <v>1748</v>
      </c>
      <c r="I1251" t="s">
        <v>1639</v>
      </c>
      <c r="J1251" t="s">
        <v>1639</v>
      </c>
    </row>
    <row r="1252" spans="2:10" ht="13.2" x14ac:dyDescent="0.25">
      <c r="B1252" t="s">
        <v>696</v>
      </c>
      <c r="C1252" t="s">
        <v>3248</v>
      </c>
      <c r="E1252" t="s">
        <v>3464</v>
      </c>
      <c r="H1252" t="s">
        <v>1748</v>
      </c>
      <c r="I1252" t="s">
        <v>1639</v>
      </c>
      <c r="J1252" t="s">
        <v>1639</v>
      </c>
    </row>
    <row r="1253" spans="2:10" ht="13.2" x14ac:dyDescent="0.25">
      <c r="B1253" t="s">
        <v>717</v>
      </c>
      <c r="C1253" t="s">
        <v>3248</v>
      </c>
      <c r="E1253" t="s">
        <v>3465</v>
      </c>
      <c r="H1253" t="s">
        <v>1748</v>
      </c>
      <c r="I1253" t="s">
        <v>1639</v>
      </c>
      <c r="J1253" t="s">
        <v>1639</v>
      </c>
    </row>
    <row r="1254" spans="2:10" ht="13.2" x14ac:dyDescent="0.25">
      <c r="B1254" t="s">
        <v>738</v>
      </c>
      <c r="C1254" t="s">
        <v>3248</v>
      </c>
      <c r="E1254" t="s">
        <v>3466</v>
      </c>
      <c r="H1254" t="s">
        <v>1748</v>
      </c>
      <c r="I1254" t="s">
        <v>1639</v>
      </c>
      <c r="J1254" t="s">
        <v>1639</v>
      </c>
    </row>
    <row r="1255" spans="2:10" ht="13.2" x14ac:dyDescent="0.25">
      <c r="B1255" t="s">
        <v>759</v>
      </c>
      <c r="C1255" t="s">
        <v>3248</v>
      </c>
      <c r="E1255" t="s">
        <v>3467</v>
      </c>
      <c r="H1255" t="s">
        <v>1748</v>
      </c>
      <c r="I1255" t="s">
        <v>1639</v>
      </c>
      <c r="J1255" t="s">
        <v>1639</v>
      </c>
    </row>
    <row r="1256" spans="2:10" ht="13.2" x14ac:dyDescent="0.25">
      <c r="B1256" t="s">
        <v>1340</v>
      </c>
      <c r="C1256" t="s">
        <v>1754</v>
      </c>
      <c r="E1256" t="s">
        <v>3468</v>
      </c>
      <c r="H1256" t="s">
        <v>3469</v>
      </c>
      <c r="I1256" t="s">
        <v>1639</v>
      </c>
      <c r="J1256" t="s">
        <v>1639</v>
      </c>
    </row>
    <row r="1257" spans="2:10" ht="13.2" x14ac:dyDescent="0.25">
      <c r="B1257" t="s">
        <v>972</v>
      </c>
      <c r="C1257" t="s">
        <v>1853</v>
      </c>
      <c r="E1257" t="s">
        <v>3470</v>
      </c>
      <c r="H1257" t="s">
        <v>3267</v>
      </c>
      <c r="I1257" t="s">
        <v>1639</v>
      </c>
      <c r="J1257" t="s">
        <v>1639</v>
      </c>
    </row>
    <row r="1258" spans="2:10" ht="13.2" x14ac:dyDescent="0.25">
      <c r="B1258" t="s">
        <v>992</v>
      </c>
      <c r="C1258" t="s">
        <v>1853</v>
      </c>
      <c r="E1258" t="s">
        <v>3471</v>
      </c>
      <c r="H1258" t="s">
        <v>3472</v>
      </c>
      <c r="I1258" t="s">
        <v>1639</v>
      </c>
      <c r="J1258" t="s">
        <v>1639</v>
      </c>
    </row>
    <row r="1259" spans="2:10" ht="13.2" x14ac:dyDescent="0.25">
      <c r="B1259" t="s">
        <v>1112</v>
      </c>
      <c r="C1259" t="s">
        <v>305</v>
      </c>
      <c r="E1259" t="s">
        <v>3473</v>
      </c>
      <c r="H1259" t="s">
        <v>3474</v>
      </c>
      <c r="I1259" t="s">
        <v>1639</v>
      </c>
      <c r="J1259" t="s">
        <v>1639</v>
      </c>
    </row>
    <row r="1260" spans="2:10" ht="13.2" x14ac:dyDescent="0.25">
      <c r="B1260" t="s">
        <v>1128</v>
      </c>
      <c r="C1260" t="s">
        <v>305</v>
      </c>
      <c r="E1260" t="s">
        <v>3475</v>
      </c>
      <c r="H1260" t="s">
        <v>3474</v>
      </c>
      <c r="I1260" t="s">
        <v>1639</v>
      </c>
      <c r="J1260" t="s">
        <v>1639</v>
      </c>
    </row>
    <row r="1261" spans="2:10" ht="13.2" x14ac:dyDescent="0.25">
      <c r="B1261" t="s">
        <v>1143</v>
      </c>
      <c r="C1261" t="s">
        <v>305</v>
      </c>
      <c r="E1261" t="s">
        <v>3476</v>
      </c>
      <c r="H1261" t="s">
        <v>3474</v>
      </c>
      <c r="I1261" t="s">
        <v>1639</v>
      </c>
      <c r="J1261" t="s">
        <v>1639</v>
      </c>
    </row>
    <row r="1262" spans="2:10" ht="13.2" x14ac:dyDescent="0.25">
      <c r="B1262" t="s">
        <v>1157</v>
      </c>
      <c r="C1262" t="s">
        <v>305</v>
      </c>
      <c r="E1262" t="s">
        <v>3477</v>
      </c>
      <c r="H1262" t="s">
        <v>1649</v>
      </c>
      <c r="I1262" t="s">
        <v>1639</v>
      </c>
      <c r="J1262" t="s">
        <v>1639</v>
      </c>
    </row>
    <row r="1263" spans="2:10" ht="13.2" x14ac:dyDescent="0.25">
      <c r="B1263" t="s">
        <v>1171</v>
      </c>
      <c r="C1263" t="s">
        <v>305</v>
      </c>
      <c r="E1263" t="s">
        <v>3478</v>
      </c>
      <c r="H1263" t="s">
        <v>3474</v>
      </c>
      <c r="I1263" t="s">
        <v>1639</v>
      </c>
      <c r="J1263" t="s">
        <v>1639</v>
      </c>
    </row>
    <row r="1264" spans="2:10" ht="13.2" x14ac:dyDescent="0.25">
      <c r="B1264" t="s">
        <v>1185</v>
      </c>
      <c r="C1264" t="s">
        <v>305</v>
      </c>
      <c r="E1264" t="s">
        <v>3479</v>
      </c>
      <c r="H1264" t="s">
        <v>1883</v>
      </c>
      <c r="I1264" t="s">
        <v>1639</v>
      </c>
      <c r="J1264" t="s">
        <v>1639</v>
      </c>
    </row>
    <row r="1265" spans="2:10" ht="13.2" x14ac:dyDescent="0.25">
      <c r="B1265" t="s">
        <v>1198</v>
      </c>
      <c r="C1265" t="s">
        <v>305</v>
      </c>
      <c r="E1265" t="s">
        <v>3480</v>
      </c>
      <c r="H1265" t="s">
        <v>1649</v>
      </c>
      <c r="I1265" t="s">
        <v>1639</v>
      </c>
      <c r="J1265" t="s">
        <v>1639</v>
      </c>
    </row>
    <row r="1266" spans="2:10" ht="13.2" x14ac:dyDescent="0.25">
      <c r="B1266" t="s">
        <v>1211</v>
      </c>
      <c r="C1266" t="s">
        <v>305</v>
      </c>
      <c r="E1266" t="s">
        <v>3481</v>
      </c>
      <c r="H1266" t="s">
        <v>3482</v>
      </c>
      <c r="I1266" t="s">
        <v>1639</v>
      </c>
      <c r="J1266" t="s">
        <v>1639</v>
      </c>
    </row>
    <row r="1267" spans="2:10" ht="13.2" x14ac:dyDescent="0.25">
      <c r="B1267" t="s">
        <v>1396</v>
      </c>
      <c r="C1267" t="s">
        <v>315</v>
      </c>
      <c r="E1267" t="s">
        <v>3483</v>
      </c>
      <c r="H1267" t="s">
        <v>3484</v>
      </c>
      <c r="I1267" t="s">
        <v>1639</v>
      </c>
      <c r="J1267" t="s">
        <v>3485</v>
      </c>
    </row>
    <row r="1268" spans="2:10" ht="13.2" x14ac:dyDescent="0.25">
      <c r="B1268" t="s">
        <v>1400</v>
      </c>
      <c r="C1268" t="s">
        <v>315</v>
      </c>
      <c r="E1268" t="s">
        <v>3486</v>
      </c>
      <c r="H1268" t="s">
        <v>3487</v>
      </c>
      <c r="I1268" t="s">
        <v>1639</v>
      </c>
      <c r="J1268" t="s">
        <v>1639</v>
      </c>
    </row>
    <row r="1269" spans="2:10" ht="13.2" x14ac:dyDescent="0.25">
      <c r="B1269" t="s">
        <v>1404</v>
      </c>
      <c r="C1269" t="s">
        <v>315</v>
      </c>
      <c r="E1269" t="s">
        <v>3488</v>
      </c>
      <c r="H1269" t="s">
        <v>3489</v>
      </c>
      <c r="I1269" t="s">
        <v>1639</v>
      </c>
      <c r="J1269" t="s">
        <v>1639</v>
      </c>
    </row>
    <row r="1270" spans="2:10" ht="13.2" x14ac:dyDescent="0.25">
      <c r="B1270" t="s">
        <v>1408</v>
      </c>
      <c r="C1270" t="s">
        <v>315</v>
      </c>
      <c r="E1270" t="s">
        <v>3490</v>
      </c>
      <c r="H1270" t="s">
        <v>3489</v>
      </c>
      <c r="I1270" t="s">
        <v>1639</v>
      </c>
      <c r="J1270" t="s">
        <v>1639</v>
      </c>
    </row>
    <row r="1271" spans="2:10" ht="13.2" x14ac:dyDescent="0.25">
      <c r="B1271" t="s">
        <v>1412</v>
      </c>
      <c r="C1271" t="s">
        <v>315</v>
      </c>
      <c r="E1271" t="s">
        <v>3491</v>
      </c>
      <c r="H1271" t="s">
        <v>1644</v>
      </c>
      <c r="I1271" t="s">
        <v>1639</v>
      </c>
      <c r="J1271" t="s">
        <v>1639</v>
      </c>
    </row>
    <row r="1272" spans="2:10" ht="13.2" x14ac:dyDescent="0.25">
      <c r="B1272" t="s">
        <v>1416</v>
      </c>
      <c r="C1272" t="s">
        <v>315</v>
      </c>
      <c r="E1272" t="s">
        <v>3492</v>
      </c>
      <c r="H1272" t="s">
        <v>1935</v>
      </c>
      <c r="I1272" t="s">
        <v>1639</v>
      </c>
      <c r="J1272" t="s">
        <v>3493</v>
      </c>
    </row>
    <row r="1273" spans="2:10" ht="13.2" x14ac:dyDescent="0.25">
      <c r="B1273" t="s">
        <v>1419</v>
      </c>
      <c r="C1273" t="s">
        <v>315</v>
      </c>
      <c r="E1273" t="s">
        <v>3494</v>
      </c>
      <c r="H1273" t="s">
        <v>1644</v>
      </c>
      <c r="I1273" t="s">
        <v>1639</v>
      </c>
      <c r="J1273" t="s">
        <v>1639</v>
      </c>
    </row>
    <row r="1274" spans="2:10" ht="13.2" x14ac:dyDescent="0.25">
      <c r="B1274" t="s">
        <v>1422</v>
      </c>
      <c r="C1274" t="s">
        <v>315</v>
      </c>
      <c r="E1274" t="s">
        <v>3495</v>
      </c>
      <c r="H1274" t="s">
        <v>3496</v>
      </c>
      <c r="I1274" t="s">
        <v>3497</v>
      </c>
      <c r="J1274" t="s">
        <v>1639</v>
      </c>
    </row>
    <row r="1275" spans="2:10" ht="13.2" x14ac:dyDescent="0.25">
      <c r="B1275" t="s">
        <v>1425</v>
      </c>
      <c r="C1275" t="s">
        <v>315</v>
      </c>
      <c r="E1275" t="s">
        <v>3498</v>
      </c>
      <c r="H1275" t="s">
        <v>1649</v>
      </c>
      <c r="I1275" t="s">
        <v>1639</v>
      </c>
      <c r="J1275" t="s">
        <v>3499</v>
      </c>
    </row>
    <row r="1276" spans="2:10" ht="13.2" x14ac:dyDescent="0.25">
      <c r="B1276" t="s">
        <v>1431</v>
      </c>
      <c r="C1276" t="s">
        <v>315</v>
      </c>
      <c r="E1276" t="s">
        <v>3500</v>
      </c>
      <c r="H1276" t="s">
        <v>3501</v>
      </c>
      <c r="I1276" t="s">
        <v>1639</v>
      </c>
      <c r="J1276" t="s">
        <v>1639</v>
      </c>
    </row>
    <row r="1277" spans="2:10" ht="13.2" x14ac:dyDescent="0.25">
      <c r="B1277" t="s">
        <v>1434</v>
      </c>
      <c r="C1277" t="s">
        <v>315</v>
      </c>
      <c r="E1277" t="s">
        <v>3502</v>
      </c>
      <c r="H1277" t="s">
        <v>3487</v>
      </c>
      <c r="I1277" t="s">
        <v>1639</v>
      </c>
      <c r="J1277" t="s">
        <v>1639</v>
      </c>
    </row>
    <row r="1278" spans="2:10" ht="13.2" x14ac:dyDescent="0.25">
      <c r="B1278" t="s">
        <v>1437</v>
      </c>
      <c r="C1278" t="s">
        <v>315</v>
      </c>
      <c r="E1278" t="s">
        <v>3503</v>
      </c>
      <c r="H1278" t="s">
        <v>1649</v>
      </c>
      <c r="I1278" t="s">
        <v>1639</v>
      </c>
      <c r="J1278" t="s">
        <v>1639</v>
      </c>
    </row>
    <row r="1279" spans="2:10" ht="13.2" x14ac:dyDescent="0.25">
      <c r="B1279" t="s">
        <v>1440</v>
      </c>
      <c r="C1279" t="s">
        <v>315</v>
      </c>
      <c r="E1279" t="s">
        <v>3504</v>
      </c>
      <c r="H1279" t="s">
        <v>1649</v>
      </c>
      <c r="I1279" t="s">
        <v>1639</v>
      </c>
      <c r="J1279" t="s">
        <v>1639</v>
      </c>
    </row>
    <row r="1280" spans="2:10" ht="13.2" x14ac:dyDescent="0.25">
      <c r="B1280" t="s">
        <v>1449</v>
      </c>
      <c r="C1280" t="s">
        <v>315</v>
      </c>
      <c r="E1280" t="s">
        <v>3505</v>
      </c>
      <c r="H1280" t="s">
        <v>3506</v>
      </c>
      <c r="I1280" t="s">
        <v>1639</v>
      </c>
      <c r="J1280" t="s">
        <v>1639</v>
      </c>
    </row>
    <row r="1281" spans="2:10" ht="13.2" x14ac:dyDescent="0.25">
      <c r="B1281" t="s">
        <v>1452</v>
      </c>
      <c r="C1281" t="s">
        <v>315</v>
      </c>
      <c r="E1281" t="s">
        <v>3507</v>
      </c>
      <c r="H1281" t="s">
        <v>3508</v>
      </c>
      <c r="I1281" t="s">
        <v>1639</v>
      </c>
      <c r="J1281" t="s">
        <v>1639</v>
      </c>
    </row>
    <row r="1282" spans="2:10" ht="13.2" x14ac:dyDescent="0.25">
      <c r="B1282" t="s">
        <v>1455</v>
      </c>
      <c r="C1282" t="s">
        <v>315</v>
      </c>
      <c r="E1282" t="s">
        <v>3509</v>
      </c>
      <c r="H1282" t="s">
        <v>3510</v>
      </c>
      <c r="I1282" t="s">
        <v>1639</v>
      </c>
      <c r="J1282" t="s">
        <v>3081</v>
      </c>
    </row>
    <row r="1283" spans="2:10" ht="13.2" x14ac:dyDescent="0.25">
      <c r="B1283" t="s">
        <v>1457</v>
      </c>
      <c r="C1283" t="s">
        <v>315</v>
      </c>
      <c r="E1283" t="s">
        <v>3511</v>
      </c>
      <c r="H1283" t="s">
        <v>3512</v>
      </c>
      <c r="I1283" t="s">
        <v>1639</v>
      </c>
      <c r="J1283" t="s">
        <v>1639</v>
      </c>
    </row>
    <row r="1284" spans="2:10" ht="13.2" x14ac:dyDescent="0.25">
      <c r="B1284" t="s">
        <v>1459</v>
      </c>
      <c r="C1284" t="s">
        <v>315</v>
      </c>
      <c r="E1284" t="s">
        <v>3513</v>
      </c>
      <c r="H1284" t="s">
        <v>1639</v>
      </c>
      <c r="I1284" t="s">
        <v>3497</v>
      </c>
      <c r="J1284" t="s">
        <v>1639</v>
      </c>
    </row>
    <row r="1285" spans="2:10" ht="13.2" x14ac:dyDescent="0.25">
      <c r="B1285" t="s">
        <v>1461</v>
      </c>
      <c r="C1285" t="s">
        <v>315</v>
      </c>
      <c r="E1285" t="s">
        <v>3514</v>
      </c>
      <c r="H1285" t="s">
        <v>1644</v>
      </c>
      <c r="I1285" t="s">
        <v>1639</v>
      </c>
      <c r="J1285" t="s">
        <v>1639</v>
      </c>
    </row>
    <row r="1286" spans="2:10" ht="13.2" x14ac:dyDescent="0.25">
      <c r="B1286" t="s">
        <v>1122</v>
      </c>
      <c r="C1286" t="s">
        <v>2009</v>
      </c>
      <c r="E1286" t="s">
        <v>3515</v>
      </c>
      <c r="H1286" t="s">
        <v>1649</v>
      </c>
      <c r="I1286" t="s">
        <v>1639</v>
      </c>
      <c r="J1286" t="s">
        <v>1639</v>
      </c>
    </row>
    <row r="1287" spans="2:10" ht="13.2" x14ac:dyDescent="0.25">
      <c r="B1287" t="s">
        <v>1153</v>
      </c>
      <c r="C1287" t="s">
        <v>2009</v>
      </c>
      <c r="E1287" t="s">
        <v>3516</v>
      </c>
      <c r="H1287" t="s">
        <v>1649</v>
      </c>
      <c r="I1287" t="s">
        <v>1639</v>
      </c>
      <c r="J1287" t="s">
        <v>1639</v>
      </c>
    </row>
    <row r="1288" spans="2:10" ht="13.2" x14ac:dyDescent="0.25">
      <c r="B1288" t="s">
        <v>1181</v>
      </c>
      <c r="C1288" t="s">
        <v>2009</v>
      </c>
      <c r="E1288" t="s">
        <v>3517</v>
      </c>
      <c r="H1288" t="s">
        <v>3518</v>
      </c>
      <c r="I1288" t="s">
        <v>1639</v>
      </c>
      <c r="J1288" t="s">
        <v>1639</v>
      </c>
    </row>
    <row r="1289" spans="2:10" ht="13.2" x14ac:dyDescent="0.25">
      <c r="B1289" t="s">
        <v>1194</v>
      </c>
      <c r="C1289" t="s">
        <v>2009</v>
      </c>
      <c r="E1289" t="s">
        <v>3519</v>
      </c>
      <c r="H1289" t="s">
        <v>3520</v>
      </c>
      <c r="I1289" t="s">
        <v>1639</v>
      </c>
      <c r="J1289" t="s">
        <v>1639</v>
      </c>
    </row>
    <row r="1290" spans="2:10" ht="13.2" x14ac:dyDescent="0.25">
      <c r="B1290" t="s">
        <v>1207</v>
      </c>
      <c r="C1290" t="s">
        <v>2009</v>
      </c>
      <c r="E1290" t="s">
        <v>3521</v>
      </c>
      <c r="H1290" t="s">
        <v>3522</v>
      </c>
      <c r="I1290" t="s">
        <v>1639</v>
      </c>
      <c r="J1290" t="s">
        <v>1639</v>
      </c>
    </row>
    <row r="1291" spans="2:10" ht="13.2" x14ac:dyDescent="0.25">
      <c r="B1291" t="s">
        <v>1117</v>
      </c>
      <c r="C1291" t="s">
        <v>314</v>
      </c>
      <c r="E1291" t="s">
        <v>3523</v>
      </c>
      <c r="H1291" t="s">
        <v>3524</v>
      </c>
      <c r="I1291" t="s">
        <v>1639</v>
      </c>
      <c r="J1291" t="s">
        <v>1639</v>
      </c>
    </row>
    <row r="1292" spans="2:10" ht="13.2" x14ac:dyDescent="0.25">
      <c r="B1292" t="s">
        <v>1133</v>
      </c>
      <c r="C1292" t="s">
        <v>314</v>
      </c>
      <c r="E1292" t="s">
        <v>3525</v>
      </c>
      <c r="H1292" t="s">
        <v>3526</v>
      </c>
      <c r="I1292" t="s">
        <v>1639</v>
      </c>
      <c r="J1292" t="s">
        <v>1639</v>
      </c>
    </row>
    <row r="1293" spans="2:10" ht="13.2" x14ac:dyDescent="0.25">
      <c r="B1293" t="s">
        <v>1148</v>
      </c>
      <c r="C1293" t="s">
        <v>314</v>
      </c>
      <c r="E1293" t="s">
        <v>3527</v>
      </c>
      <c r="H1293" t="s">
        <v>3526</v>
      </c>
      <c r="I1293" t="s">
        <v>1639</v>
      </c>
      <c r="J1293" t="s">
        <v>1639</v>
      </c>
    </row>
    <row r="1294" spans="2:10" ht="13.2" x14ac:dyDescent="0.25">
      <c r="B1294" t="s">
        <v>1176</v>
      </c>
      <c r="C1294" t="s">
        <v>314</v>
      </c>
      <c r="E1294" t="s">
        <v>3528</v>
      </c>
      <c r="H1294" t="s">
        <v>3529</v>
      </c>
      <c r="I1294" t="s">
        <v>1639</v>
      </c>
      <c r="J1294" t="s">
        <v>1639</v>
      </c>
    </row>
    <row r="1295" spans="2:10" ht="13.2" x14ac:dyDescent="0.25">
      <c r="B1295" t="s">
        <v>1190</v>
      </c>
      <c r="C1295" t="s">
        <v>314</v>
      </c>
      <c r="E1295" t="s">
        <v>3530</v>
      </c>
      <c r="H1295" t="s">
        <v>3529</v>
      </c>
      <c r="I1295" t="s">
        <v>1639</v>
      </c>
      <c r="J1295" t="s">
        <v>1639</v>
      </c>
    </row>
    <row r="1296" spans="2:10" ht="13.2" x14ac:dyDescent="0.25">
      <c r="B1296" t="s">
        <v>1203</v>
      </c>
      <c r="C1296" t="s">
        <v>314</v>
      </c>
      <c r="E1296" t="s">
        <v>3531</v>
      </c>
      <c r="H1296" t="s">
        <v>3532</v>
      </c>
      <c r="I1296" t="s">
        <v>1639</v>
      </c>
      <c r="J1296" t="s">
        <v>1639</v>
      </c>
    </row>
    <row r="1297" spans="2:10" ht="13.2" x14ac:dyDescent="0.25">
      <c r="B1297" t="s">
        <v>1216</v>
      </c>
      <c r="C1297" t="s">
        <v>314</v>
      </c>
      <c r="E1297" t="s">
        <v>3533</v>
      </c>
      <c r="H1297" t="s">
        <v>3534</v>
      </c>
      <c r="I1297" t="s">
        <v>1639</v>
      </c>
      <c r="J1297" t="s">
        <v>1639</v>
      </c>
    </row>
    <row r="1298" spans="2:10" ht="13.2" x14ac:dyDescent="0.25">
      <c r="B1298" t="s">
        <v>1227</v>
      </c>
      <c r="C1298" t="s">
        <v>314</v>
      </c>
      <c r="E1298" t="s">
        <v>3535</v>
      </c>
      <c r="H1298" t="s">
        <v>3524</v>
      </c>
      <c r="I1298" t="s">
        <v>1639</v>
      </c>
      <c r="J1298" t="s">
        <v>1639</v>
      </c>
    </row>
    <row r="1299" spans="2:10" ht="13.2" x14ac:dyDescent="0.25">
      <c r="B1299" t="s">
        <v>1009</v>
      </c>
      <c r="C1299" t="s">
        <v>325</v>
      </c>
      <c r="E1299" t="s">
        <v>3536</v>
      </c>
      <c r="H1299" t="s">
        <v>3537</v>
      </c>
      <c r="I1299" t="s">
        <v>1639</v>
      </c>
      <c r="J1299" t="s">
        <v>1639</v>
      </c>
    </row>
    <row r="1300" spans="2:10" ht="13.2" x14ac:dyDescent="0.25">
      <c r="B1300" t="s">
        <v>1045</v>
      </c>
      <c r="C1300" t="s">
        <v>325</v>
      </c>
      <c r="E1300" t="s">
        <v>3538</v>
      </c>
      <c r="H1300" t="s">
        <v>3539</v>
      </c>
      <c r="I1300" t="s">
        <v>1639</v>
      </c>
      <c r="J1300" t="s">
        <v>1639</v>
      </c>
    </row>
    <row r="1301" spans="2:10" ht="13.2" x14ac:dyDescent="0.25">
      <c r="B1301" t="s">
        <v>1061</v>
      </c>
      <c r="C1301" t="s">
        <v>325</v>
      </c>
      <c r="E1301" t="s">
        <v>3540</v>
      </c>
      <c r="H1301" t="s">
        <v>3539</v>
      </c>
      <c r="I1301" t="s">
        <v>1639</v>
      </c>
      <c r="J1301" t="s">
        <v>1639</v>
      </c>
    </row>
    <row r="1302" spans="2:10" ht="13.2" x14ac:dyDescent="0.25">
      <c r="B1302" t="s">
        <v>1077</v>
      </c>
      <c r="C1302" t="s">
        <v>325</v>
      </c>
      <c r="E1302" t="s">
        <v>3541</v>
      </c>
      <c r="H1302" t="s">
        <v>3539</v>
      </c>
      <c r="I1302" t="s">
        <v>1639</v>
      </c>
      <c r="J1302" t="s">
        <v>1639</v>
      </c>
    </row>
    <row r="1303" spans="2:10" ht="13.2" x14ac:dyDescent="0.25">
      <c r="B1303" t="s">
        <v>1093</v>
      </c>
      <c r="C1303" t="s">
        <v>325</v>
      </c>
      <c r="E1303" t="s">
        <v>3542</v>
      </c>
      <c r="H1303" t="s">
        <v>3537</v>
      </c>
      <c r="I1303" t="s">
        <v>1639</v>
      </c>
      <c r="J1303" t="s">
        <v>1639</v>
      </c>
    </row>
    <row r="1304" spans="2:10" ht="13.2" x14ac:dyDescent="0.25">
      <c r="B1304" t="s">
        <v>1109</v>
      </c>
      <c r="C1304" t="s">
        <v>325</v>
      </c>
      <c r="E1304" t="s">
        <v>3543</v>
      </c>
      <c r="H1304" t="s">
        <v>3267</v>
      </c>
      <c r="I1304" t="s">
        <v>1639</v>
      </c>
      <c r="J1304" t="s">
        <v>1639</v>
      </c>
    </row>
    <row r="1305" spans="2:10" ht="13.2" x14ac:dyDescent="0.25">
      <c r="B1305" t="s">
        <v>1125</v>
      </c>
      <c r="C1305" t="s">
        <v>325</v>
      </c>
      <c r="E1305" t="s">
        <v>3544</v>
      </c>
      <c r="H1305" t="s">
        <v>1693</v>
      </c>
      <c r="I1305" t="s">
        <v>1639</v>
      </c>
      <c r="J1305" t="s">
        <v>1639</v>
      </c>
    </row>
    <row r="1306" spans="2:10" ht="13.2" x14ac:dyDescent="0.25">
      <c r="B1306" t="s">
        <v>1141</v>
      </c>
      <c r="C1306" t="s">
        <v>325</v>
      </c>
      <c r="E1306" t="s">
        <v>3545</v>
      </c>
      <c r="H1306" t="s">
        <v>1693</v>
      </c>
      <c r="I1306" t="s">
        <v>1639</v>
      </c>
      <c r="J1306" t="s">
        <v>1639</v>
      </c>
    </row>
    <row r="1307" spans="2:10" ht="13.2" x14ac:dyDescent="0.25">
      <c r="B1307" t="s">
        <v>1071</v>
      </c>
      <c r="C1307" t="s">
        <v>317</v>
      </c>
      <c r="E1307" t="s">
        <v>3546</v>
      </c>
      <c r="H1307" t="s">
        <v>1638</v>
      </c>
      <c r="I1307" t="s">
        <v>1639</v>
      </c>
      <c r="J1307" t="s">
        <v>1639</v>
      </c>
    </row>
    <row r="1308" spans="2:10" ht="13.2" x14ac:dyDescent="0.25">
      <c r="B1308" t="s">
        <v>1087</v>
      </c>
      <c r="C1308" t="s">
        <v>317</v>
      </c>
      <c r="E1308" t="s">
        <v>3547</v>
      </c>
      <c r="H1308" t="s">
        <v>3548</v>
      </c>
      <c r="I1308" t="s">
        <v>1639</v>
      </c>
      <c r="J1308" t="s">
        <v>1639</v>
      </c>
    </row>
    <row r="1309" spans="2:10" ht="13.2" x14ac:dyDescent="0.25">
      <c r="B1309" t="s">
        <v>1103</v>
      </c>
      <c r="C1309" t="s">
        <v>317</v>
      </c>
      <c r="E1309" t="s">
        <v>3549</v>
      </c>
      <c r="H1309" t="s">
        <v>1644</v>
      </c>
      <c r="I1309" t="s">
        <v>1639</v>
      </c>
      <c r="J1309" t="s">
        <v>1639</v>
      </c>
    </row>
    <row r="1310" spans="2:10" ht="13.2" x14ac:dyDescent="0.25">
      <c r="B1310" t="s">
        <v>1119</v>
      </c>
      <c r="C1310" t="s">
        <v>317</v>
      </c>
      <c r="E1310" t="s">
        <v>3550</v>
      </c>
      <c r="H1310" t="s">
        <v>3551</v>
      </c>
      <c r="I1310" t="s">
        <v>1639</v>
      </c>
      <c r="J1310" t="s">
        <v>1639</v>
      </c>
    </row>
    <row r="1311" spans="2:10" ht="13.2" x14ac:dyDescent="0.25">
      <c r="B1311" t="s">
        <v>1135</v>
      </c>
      <c r="C1311" t="s">
        <v>317</v>
      </c>
      <c r="E1311" t="s">
        <v>3552</v>
      </c>
      <c r="H1311" t="s">
        <v>3553</v>
      </c>
      <c r="I1311" t="s">
        <v>2029</v>
      </c>
      <c r="J1311" t="s">
        <v>1639</v>
      </c>
    </row>
    <row r="1312" spans="2:10" ht="13.2" x14ac:dyDescent="0.25">
      <c r="B1312" t="s">
        <v>1150</v>
      </c>
      <c r="C1312" t="s">
        <v>317</v>
      </c>
      <c r="E1312" t="s">
        <v>3554</v>
      </c>
      <c r="H1312" t="s">
        <v>3553</v>
      </c>
      <c r="I1312" t="s">
        <v>2029</v>
      </c>
      <c r="J1312" t="s">
        <v>1639</v>
      </c>
    </row>
    <row r="1313" spans="2:10" ht="13.2" x14ac:dyDescent="0.25">
      <c r="B1313" t="s">
        <v>1164</v>
      </c>
      <c r="C1313" t="s">
        <v>317</v>
      </c>
      <c r="E1313" t="s">
        <v>3555</v>
      </c>
      <c r="H1313" t="s">
        <v>3553</v>
      </c>
      <c r="I1313" t="s">
        <v>2029</v>
      </c>
      <c r="J1313" t="s">
        <v>1639</v>
      </c>
    </row>
    <row r="1314" spans="2:10" ht="13.2" x14ac:dyDescent="0.25">
      <c r="B1314" t="s">
        <v>1178</v>
      </c>
      <c r="C1314" t="s">
        <v>317</v>
      </c>
      <c r="E1314" t="s">
        <v>3556</v>
      </c>
      <c r="H1314" t="s">
        <v>3553</v>
      </c>
      <c r="I1314" t="s">
        <v>2029</v>
      </c>
      <c r="J1314" t="s">
        <v>1639</v>
      </c>
    </row>
    <row r="1315" spans="2:10" ht="13.2" x14ac:dyDescent="0.25">
      <c r="B1315" t="s">
        <v>1192</v>
      </c>
      <c r="C1315" t="s">
        <v>317</v>
      </c>
      <c r="E1315" t="s">
        <v>3557</v>
      </c>
      <c r="H1315" t="s">
        <v>3553</v>
      </c>
      <c r="I1315" t="s">
        <v>2029</v>
      </c>
      <c r="J1315" t="s">
        <v>1639</v>
      </c>
    </row>
    <row r="1316" spans="2:10" ht="13.2" x14ac:dyDescent="0.25">
      <c r="B1316" t="s">
        <v>1205</v>
      </c>
      <c r="C1316" t="s">
        <v>317</v>
      </c>
      <c r="E1316" t="s">
        <v>1958</v>
      </c>
      <c r="H1316" t="s">
        <v>3558</v>
      </c>
      <c r="I1316" t="s">
        <v>1639</v>
      </c>
      <c r="J1316" t="s">
        <v>1639</v>
      </c>
    </row>
    <row r="1317" spans="2:10" ht="13.2" x14ac:dyDescent="0.25">
      <c r="B1317" t="s">
        <v>1218</v>
      </c>
      <c r="C1317" t="s">
        <v>317</v>
      </c>
      <c r="E1317" t="s">
        <v>1958</v>
      </c>
      <c r="H1317" t="s">
        <v>1639</v>
      </c>
      <c r="I1317" t="s">
        <v>2180</v>
      </c>
      <c r="J1317" t="s">
        <v>1639</v>
      </c>
    </row>
    <row r="1318" spans="2:10" ht="13.2" x14ac:dyDescent="0.25">
      <c r="B1318" t="s">
        <v>1229</v>
      </c>
      <c r="C1318" t="s">
        <v>317</v>
      </c>
      <c r="E1318" t="s">
        <v>3559</v>
      </c>
      <c r="H1318" t="s">
        <v>1639</v>
      </c>
      <c r="I1318" t="s">
        <v>1722</v>
      </c>
      <c r="J1318" t="s">
        <v>1639</v>
      </c>
    </row>
    <row r="1319" spans="2:10" ht="13.2" x14ac:dyDescent="0.25">
      <c r="B1319" t="s">
        <v>1239</v>
      </c>
      <c r="C1319" t="s">
        <v>317</v>
      </c>
      <c r="E1319" t="s">
        <v>3560</v>
      </c>
      <c r="H1319" t="s">
        <v>1644</v>
      </c>
      <c r="I1319" t="s">
        <v>1639</v>
      </c>
      <c r="J1319" t="s">
        <v>1639</v>
      </c>
    </row>
    <row r="1320" spans="2:10" ht="13.2" x14ac:dyDescent="0.25">
      <c r="B1320" t="s">
        <v>1249</v>
      </c>
      <c r="C1320" t="s">
        <v>317</v>
      </c>
      <c r="E1320" t="s">
        <v>3561</v>
      </c>
      <c r="H1320" t="s">
        <v>3459</v>
      </c>
      <c r="I1320" t="s">
        <v>1639</v>
      </c>
      <c r="J1320" t="s">
        <v>1639</v>
      </c>
    </row>
    <row r="1321" spans="2:10" ht="13.2" x14ac:dyDescent="0.25">
      <c r="B1321" t="s">
        <v>1259</v>
      </c>
      <c r="C1321" t="s">
        <v>317</v>
      </c>
      <c r="E1321" t="s">
        <v>3562</v>
      </c>
      <c r="H1321" t="s">
        <v>3461</v>
      </c>
      <c r="I1321" t="s">
        <v>1639</v>
      </c>
      <c r="J1321" t="s">
        <v>1639</v>
      </c>
    </row>
    <row r="1322" spans="2:10" ht="13.2" x14ac:dyDescent="0.25">
      <c r="B1322" t="s">
        <v>1332</v>
      </c>
      <c r="C1322" t="s">
        <v>320</v>
      </c>
      <c r="E1322" t="s">
        <v>3563</v>
      </c>
      <c r="H1322" t="s">
        <v>2224</v>
      </c>
      <c r="I1322" t="s">
        <v>2219</v>
      </c>
      <c r="J1322" t="s">
        <v>1639</v>
      </c>
    </row>
    <row r="1323" spans="2:10" ht="13.2" x14ac:dyDescent="0.25">
      <c r="B1323" t="s">
        <v>1339</v>
      </c>
      <c r="C1323" t="s">
        <v>320</v>
      </c>
      <c r="E1323" t="s">
        <v>3564</v>
      </c>
      <c r="H1323" t="s">
        <v>3265</v>
      </c>
      <c r="I1323" t="s">
        <v>1639</v>
      </c>
      <c r="J1323" t="s">
        <v>1639</v>
      </c>
    </row>
    <row r="1324" spans="2:10" ht="13.2" x14ac:dyDescent="0.25">
      <c r="B1324" t="s">
        <v>1346</v>
      </c>
      <c r="C1324" t="s">
        <v>320</v>
      </c>
      <c r="E1324" t="s">
        <v>3565</v>
      </c>
      <c r="H1324" t="s">
        <v>1639</v>
      </c>
      <c r="I1324" t="s">
        <v>2247</v>
      </c>
      <c r="J1324" t="s">
        <v>1639</v>
      </c>
    </row>
    <row r="1325" spans="2:10" ht="13.2" x14ac:dyDescent="0.25">
      <c r="B1325" t="s">
        <v>1365</v>
      </c>
      <c r="C1325" t="s">
        <v>320</v>
      </c>
      <c r="E1325" t="s">
        <v>3566</v>
      </c>
      <c r="H1325" t="s">
        <v>2224</v>
      </c>
      <c r="I1325" t="s">
        <v>2219</v>
      </c>
      <c r="J1325" t="s">
        <v>1639</v>
      </c>
    </row>
    <row r="1326" spans="2:10" ht="13.2" x14ac:dyDescent="0.25">
      <c r="B1326" t="s">
        <v>1371</v>
      </c>
      <c r="C1326" t="s">
        <v>320</v>
      </c>
      <c r="E1326" t="s">
        <v>3567</v>
      </c>
      <c r="H1326" t="s">
        <v>3568</v>
      </c>
      <c r="I1326" t="s">
        <v>2219</v>
      </c>
      <c r="J1326" t="s">
        <v>1639</v>
      </c>
    </row>
    <row r="1327" spans="2:10" ht="13.2" x14ac:dyDescent="0.25">
      <c r="B1327" t="s">
        <v>1187</v>
      </c>
      <c r="C1327" t="s">
        <v>2321</v>
      </c>
      <c r="E1327" t="s">
        <v>3569</v>
      </c>
      <c r="H1327" t="s">
        <v>2323</v>
      </c>
      <c r="I1327" t="s">
        <v>1639</v>
      </c>
      <c r="J1327" t="s">
        <v>1639</v>
      </c>
    </row>
    <row r="1328" spans="2:10" ht="13.2" x14ac:dyDescent="0.25">
      <c r="B1328" t="s">
        <v>1200</v>
      </c>
      <c r="C1328" t="s">
        <v>2321</v>
      </c>
      <c r="E1328" t="s">
        <v>3570</v>
      </c>
      <c r="H1328" t="s">
        <v>3571</v>
      </c>
      <c r="I1328" t="s">
        <v>1639</v>
      </c>
      <c r="J1328" t="s">
        <v>1639</v>
      </c>
    </row>
    <row r="1329" spans="2:10" ht="13.2" x14ac:dyDescent="0.25">
      <c r="B1329" t="s">
        <v>1224</v>
      </c>
      <c r="C1329" t="s">
        <v>2321</v>
      </c>
      <c r="E1329" t="s">
        <v>2331</v>
      </c>
      <c r="H1329" t="s">
        <v>3265</v>
      </c>
      <c r="I1329" t="s">
        <v>1639</v>
      </c>
      <c r="J1329" t="s">
        <v>1639</v>
      </c>
    </row>
    <row r="1330" spans="2:10" ht="13.2" x14ac:dyDescent="0.25">
      <c r="B1330" t="s">
        <v>1235</v>
      </c>
      <c r="C1330" t="s">
        <v>2321</v>
      </c>
      <c r="E1330" t="s">
        <v>2332</v>
      </c>
      <c r="H1330" t="s">
        <v>2363</v>
      </c>
      <c r="I1330" t="s">
        <v>1639</v>
      </c>
      <c r="J1330" t="s">
        <v>1639</v>
      </c>
    </row>
    <row r="1331" spans="2:10" ht="13.2" x14ac:dyDescent="0.25">
      <c r="B1331" t="s">
        <v>1255</v>
      </c>
      <c r="C1331" t="s">
        <v>2321</v>
      </c>
      <c r="E1331" t="s">
        <v>3572</v>
      </c>
      <c r="H1331" t="s">
        <v>3571</v>
      </c>
      <c r="I1331" t="s">
        <v>1639</v>
      </c>
      <c r="J1331" t="s">
        <v>1639</v>
      </c>
    </row>
    <row r="1332" spans="2:10" ht="13.2" x14ac:dyDescent="0.25">
      <c r="B1332" t="s">
        <v>1362</v>
      </c>
      <c r="C1332" t="s">
        <v>310</v>
      </c>
      <c r="E1332" t="s">
        <v>3573</v>
      </c>
      <c r="H1332" t="s">
        <v>2412</v>
      </c>
      <c r="I1332" t="s">
        <v>1639</v>
      </c>
      <c r="J1332" t="s">
        <v>1639</v>
      </c>
    </row>
    <row r="1333" spans="2:10" ht="13.2" x14ac:dyDescent="0.25">
      <c r="B1333" t="s">
        <v>1368</v>
      </c>
      <c r="C1333" t="s">
        <v>310</v>
      </c>
      <c r="E1333" t="s">
        <v>3574</v>
      </c>
      <c r="H1333" t="s">
        <v>2412</v>
      </c>
      <c r="I1333" t="s">
        <v>1639</v>
      </c>
      <c r="J1333" t="s">
        <v>1639</v>
      </c>
    </row>
    <row r="1334" spans="2:10" ht="13.2" x14ac:dyDescent="0.25">
      <c r="B1334" t="s">
        <v>1374</v>
      </c>
      <c r="C1334" t="s">
        <v>310</v>
      </c>
      <c r="E1334" t="s">
        <v>3575</v>
      </c>
      <c r="H1334" t="s">
        <v>3265</v>
      </c>
      <c r="I1334" t="s">
        <v>1639</v>
      </c>
      <c r="J1334" t="s">
        <v>1639</v>
      </c>
    </row>
    <row r="1335" spans="2:10" ht="13.2" x14ac:dyDescent="0.25">
      <c r="B1335" t="s">
        <v>1379</v>
      </c>
      <c r="C1335" t="s">
        <v>310</v>
      </c>
      <c r="E1335" t="s">
        <v>3576</v>
      </c>
      <c r="H1335" t="s">
        <v>2412</v>
      </c>
      <c r="I1335" t="s">
        <v>1639</v>
      </c>
      <c r="J1335" t="s">
        <v>1639</v>
      </c>
    </row>
    <row r="1336" spans="2:10" ht="13.2" x14ac:dyDescent="0.25">
      <c r="B1336" t="s">
        <v>1384</v>
      </c>
      <c r="C1336" t="s">
        <v>310</v>
      </c>
      <c r="E1336" t="s">
        <v>3577</v>
      </c>
      <c r="H1336" t="s">
        <v>3578</v>
      </c>
      <c r="I1336" t="s">
        <v>1639</v>
      </c>
      <c r="J1336" t="s">
        <v>1639</v>
      </c>
    </row>
    <row r="1337" spans="2:10" ht="13.2" x14ac:dyDescent="0.25">
      <c r="B1337" t="s">
        <v>1389</v>
      </c>
      <c r="C1337" t="s">
        <v>310</v>
      </c>
      <c r="E1337" t="s">
        <v>3579</v>
      </c>
      <c r="H1337" t="s">
        <v>2412</v>
      </c>
      <c r="I1337" t="s">
        <v>1639</v>
      </c>
      <c r="J1337" t="s">
        <v>1639</v>
      </c>
    </row>
    <row r="1338" spans="2:10" ht="13.2" x14ac:dyDescent="0.25">
      <c r="B1338" t="s">
        <v>1394</v>
      </c>
      <c r="C1338" t="s">
        <v>310</v>
      </c>
      <c r="E1338" t="s">
        <v>3580</v>
      </c>
      <c r="H1338" t="s">
        <v>2415</v>
      </c>
      <c r="I1338" t="s">
        <v>3581</v>
      </c>
      <c r="J1338" t="s">
        <v>1639</v>
      </c>
    </row>
    <row r="1339" spans="2:10" ht="13.2" x14ac:dyDescent="0.25">
      <c r="B1339" t="s">
        <v>1438</v>
      </c>
      <c r="C1339" t="s">
        <v>306</v>
      </c>
      <c r="E1339" t="s">
        <v>3582</v>
      </c>
      <c r="H1339" t="s">
        <v>3583</v>
      </c>
      <c r="I1339" t="s">
        <v>1639</v>
      </c>
      <c r="J1339" t="s">
        <v>1639</v>
      </c>
    </row>
    <row r="1340" spans="2:10" ht="13.2" x14ac:dyDescent="0.25">
      <c r="B1340" t="s">
        <v>1441</v>
      </c>
      <c r="C1340" t="s">
        <v>306</v>
      </c>
      <c r="E1340" t="s">
        <v>3584</v>
      </c>
      <c r="H1340" t="s">
        <v>3585</v>
      </c>
      <c r="I1340" t="s">
        <v>1639</v>
      </c>
      <c r="J1340" t="s">
        <v>1639</v>
      </c>
    </row>
    <row r="1341" spans="2:10" ht="13.2" x14ac:dyDescent="0.25">
      <c r="B1341" t="s">
        <v>1444</v>
      </c>
      <c r="C1341" t="s">
        <v>306</v>
      </c>
      <c r="E1341" t="s">
        <v>3586</v>
      </c>
      <c r="H1341" t="s">
        <v>1639</v>
      </c>
      <c r="I1341" t="s">
        <v>1722</v>
      </c>
      <c r="J1341" t="s">
        <v>1639</v>
      </c>
    </row>
    <row r="1342" spans="2:10" ht="13.2" x14ac:dyDescent="0.25">
      <c r="B1342" t="s">
        <v>1447</v>
      </c>
      <c r="C1342" t="s">
        <v>306</v>
      </c>
      <c r="E1342" t="s">
        <v>3587</v>
      </c>
      <c r="H1342" t="s">
        <v>2506</v>
      </c>
      <c r="I1342" t="s">
        <v>1639</v>
      </c>
      <c r="J1342" t="s">
        <v>1639</v>
      </c>
    </row>
    <row r="1343" spans="2:10" ht="13.2" x14ac:dyDescent="0.25">
      <c r="B1343" t="s">
        <v>1450</v>
      </c>
      <c r="C1343" t="s">
        <v>306</v>
      </c>
      <c r="E1343" t="s">
        <v>3588</v>
      </c>
      <c r="H1343" t="s">
        <v>1639</v>
      </c>
      <c r="I1343" t="s">
        <v>1722</v>
      </c>
      <c r="J1343" t="s">
        <v>1639</v>
      </c>
    </row>
    <row r="1344" spans="2:10" ht="13.2" x14ac:dyDescent="0.25">
      <c r="B1344" t="s">
        <v>1095</v>
      </c>
      <c r="C1344" t="s">
        <v>2567</v>
      </c>
      <c r="E1344" t="s">
        <v>3589</v>
      </c>
      <c r="H1344" t="s">
        <v>2569</v>
      </c>
      <c r="I1344" t="s">
        <v>1639</v>
      </c>
      <c r="J1344" t="s">
        <v>1639</v>
      </c>
    </row>
    <row r="1345" spans="2:10" s="575" customFormat="1" ht="13.2" x14ac:dyDescent="0.25">
      <c r="B1345" s="575" t="s">
        <v>3590</v>
      </c>
      <c r="C1345" s="575" t="s">
        <v>2567</v>
      </c>
      <c r="E1345" s="575" t="s">
        <v>3591</v>
      </c>
      <c r="H1345" s="575" t="s">
        <v>1639</v>
      </c>
      <c r="I1345" s="575" t="s">
        <v>2603</v>
      </c>
      <c r="J1345" s="575" t="s">
        <v>1639</v>
      </c>
    </row>
    <row r="1346" spans="2:10" ht="13.2" x14ac:dyDescent="0.25">
      <c r="B1346" t="s">
        <v>1127</v>
      </c>
      <c r="C1346" t="s">
        <v>2567</v>
      </c>
      <c r="E1346" t="s">
        <v>3592</v>
      </c>
      <c r="H1346" t="s">
        <v>3593</v>
      </c>
      <c r="I1346" t="s">
        <v>1639</v>
      </c>
      <c r="J1346" t="s">
        <v>1639</v>
      </c>
    </row>
    <row r="1347" spans="2:10" ht="13.2" x14ac:dyDescent="0.25">
      <c r="B1347" t="s">
        <v>1574</v>
      </c>
      <c r="C1347" t="s">
        <v>311</v>
      </c>
      <c r="E1347" t="s">
        <v>3594</v>
      </c>
      <c r="H1347" t="s">
        <v>3595</v>
      </c>
      <c r="I1347" t="s">
        <v>1639</v>
      </c>
      <c r="J1347" t="s">
        <v>1639</v>
      </c>
    </row>
    <row r="1348" spans="2:10" ht="13.2" x14ac:dyDescent="0.25">
      <c r="B1348" t="s">
        <v>1575</v>
      </c>
      <c r="C1348" t="s">
        <v>311</v>
      </c>
      <c r="E1348" t="s">
        <v>3596</v>
      </c>
      <c r="H1348" t="s">
        <v>2323</v>
      </c>
      <c r="I1348" t="s">
        <v>1639</v>
      </c>
      <c r="J1348" t="s">
        <v>1639</v>
      </c>
    </row>
    <row r="1349" spans="2:10" ht="13.2" x14ac:dyDescent="0.25">
      <c r="B1349" t="s">
        <v>1577</v>
      </c>
      <c r="C1349" t="s">
        <v>311</v>
      </c>
      <c r="E1349" t="s">
        <v>3597</v>
      </c>
      <c r="H1349" t="s">
        <v>2581</v>
      </c>
      <c r="I1349" t="s">
        <v>1639</v>
      </c>
      <c r="J1349" t="s">
        <v>1639</v>
      </c>
    </row>
    <row r="1350" spans="2:10" ht="13.2" x14ac:dyDescent="0.25">
      <c r="B1350" t="s">
        <v>1578</v>
      </c>
      <c r="C1350" t="s">
        <v>311</v>
      </c>
      <c r="E1350" t="s">
        <v>3598</v>
      </c>
      <c r="H1350" t="s">
        <v>3162</v>
      </c>
      <c r="I1350" t="s">
        <v>1639</v>
      </c>
      <c r="J1350" t="s">
        <v>1639</v>
      </c>
    </row>
    <row r="1351" spans="2:10" ht="13.2" x14ac:dyDescent="0.25">
      <c r="B1351" t="s">
        <v>1580</v>
      </c>
      <c r="C1351" t="s">
        <v>311</v>
      </c>
      <c r="E1351" t="s">
        <v>3599</v>
      </c>
      <c r="H1351" t="s">
        <v>3600</v>
      </c>
      <c r="I1351" t="s">
        <v>1639</v>
      </c>
      <c r="J1351" t="s">
        <v>1639</v>
      </c>
    </row>
    <row r="1352" spans="2:10" ht="13.2" x14ac:dyDescent="0.25">
      <c r="B1352" t="s">
        <v>1581</v>
      </c>
      <c r="C1352" t="s">
        <v>311</v>
      </c>
      <c r="E1352" t="s">
        <v>3601</v>
      </c>
      <c r="H1352" t="s">
        <v>3602</v>
      </c>
      <c r="I1352" t="s">
        <v>1639</v>
      </c>
      <c r="J1352" t="s">
        <v>1639</v>
      </c>
    </row>
    <row r="1353" spans="2:10" ht="13.2" x14ac:dyDescent="0.25">
      <c r="B1353" t="s">
        <v>1582</v>
      </c>
      <c r="C1353" t="s">
        <v>311</v>
      </c>
      <c r="E1353" t="s">
        <v>3603</v>
      </c>
      <c r="H1353" t="s">
        <v>3604</v>
      </c>
      <c r="I1353" t="s">
        <v>1639</v>
      </c>
      <c r="J1353" t="s">
        <v>1639</v>
      </c>
    </row>
    <row r="1354" spans="2:10" ht="13.2" x14ac:dyDescent="0.25">
      <c r="B1354" t="s">
        <v>1583</v>
      </c>
      <c r="C1354" t="s">
        <v>311</v>
      </c>
      <c r="E1354" t="s">
        <v>3605</v>
      </c>
      <c r="H1354" t="s">
        <v>3606</v>
      </c>
      <c r="I1354" t="s">
        <v>1639</v>
      </c>
      <c r="J1354" t="s">
        <v>1639</v>
      </c>
    </row>
    <row r="1355" spans="2:10" ht="13.2" x14ac:dyDescent="0.25">
      <c r="B1355" t="s">
        <v>1586</v>
      </c>
      <c r="C1355" t="s">
        <v>311</v>
      </c>
      <c r="E1355" t="s">
        <v>3607</v>
      </c>
      <c r="H1355" t="s">
        <v>2412</v>
      </c>
      <c r="I1355" t="s">
        <v>1639</v>
      </c>
      <c r="J1355" t="s">
        <v>1639</v>
      </c>
    </row>
    <row r="1356" spans="2:10" ht="13.2" x14ac:dyDescent="0.25">
      <c r="B1356" t="s">
        <v>1587</v>
      </c>
      <c r="C1356" t="s">
        <v>311</v>
      </c>
      <c r="E1356" t="s">
        <v>3608</v>
      </c>
      <c r="H1356" t="s">
        <v>3609</v>
      </c>
      <c r="I1356" t="s">
        <v>1639</v>
      </c>
      <c r="J1356" t="s">
        <v>1639</v>
      </c>
    </row>
    <row r="1357" spans="2:10" ht="13.2" x14ac:dyDescent="0.25">
      <c r="B1357" t="s">
        <v>1588</v>
      </c>
      <c r="C1357" t="s">
        <v>311</v>
      </c>
      <c r="E1357" t="s">
        <v>3610</v>
      </c>
      <c r="H1357" t="s">
        <v>2412</v>
      </c>
      <c r="I1357" t="s">
        <v>1639</v>
      </c>
      <c r="J1357" t="s">
        <v>1639</v>
      </c>
    </row>
    <row r="1358" spans="2:10" ht="13.2" x14ac:dyDescent="0.25">
      <c r="B1358" t="s">
        <v>1589</v>
      </c>
      <c r="C1358" t="s">
        <v>311</v>
      </c>
      <c r="E1358" t="s">
        <v>3611</v>
      </c>
      <c r="H1358" t="s">
        <v>3612</v>
      </c>
      <c r="I1358" t="s">
        <v>1639</v>
      </c>
      <c r="J1358" t="s">
        <v>1639</v>
      </c>
    </row>
    <row r="1359" spans="2:10" ht="13.2" x14ac:dyDescent="0.25">
      <c r="B1359" t="s">
        <v>1590</v>
      </c>
      <c r="C1359" t="s">
        <v>311</v>
      </c>
      <c r="E1359" t="s">
        <v>3613</v>
      </c>
      <c r="H1359" t="s">
        <v>2224</v>
      </c>
      <c r="I1359" t="s">
        <v>1639</v>
      </c>
      <c r="J1359" t="s">
        <v>1639</v>
      </c>
    </row>
    <row r="1360" spans="2:10" ht="13.2" x14ac:dyDescent="0.25">
      <c r="B1360" t="s">
        <v>1591</v>
      </c>
      <c r="C1360" t="s">
        <v>311</v>
      </c>
      <c r="E1360" t="s">
        <v>3614</v>
      </c>
      <c r="H1360" t="s">
        <v>2323</v>
      </c>
      <c r="I1360" t="s">
        <v>1639</v>
      </c>
      <c r="J1360" t="s">
        <v>1639</v>
      </c>
    </row>
    <row r="1361" spans="2:10" ht="13.2" x14ac:dyDescent="0.25">
      <c r="B1361" t="s">
        <v>1592</v>
      </c>
      <c r="C1361" t="s">
        <v>311</v>
      </c>
      <c r="E1361" t="s">
        <v>3615</v>
      </c>
      <c r="H1361" t="s">
        <v>2685</v>
      </c>
      <c r="I1361" t="s">
        <v>1639</v>
      </c>
      <c r="J1361" t="s">
        <v>1639</v>
      </c>
    </row>
    <row r="1362" spans="2:10" ht="13.2" x14ac:dyDescent="0.25">
      <c r="B1362" t="s">
        <v>1593</v>
      </c>
      <c r="C1362" t="s">
        <v>311</v>
      </c>
      <c r="E1362" t="s">
        <v>3616</v>
      </c>
      <c r="H1362" t="s">
        <v>2685</v>
      </c>
      <c r="I1362" t="s">
        <v>1639</v>
      </c>
      <c r="J1362" t="s">
        <v>1639</v>
      </c>
    </row>
    <row r="1363" spans="2:10" ht="13.2" x14ac:dyDescent="0.25">
      <c r="B1363" t="s">
        <v>1594</v>
      </c>
      <c r="C1363" t="s">
        <v>311</v>
      </c>
      <c r="E1363" t="s">
        <v>3617</v>
      </c>
      <c r="H1363" t="s">
        <v>2685</v>
      </c>
      <c r="I1363" t="s">
        <v>1639</v>
      </c>
      <c r="J1363" t="s">
        <v>1639</v>
      </c>
    </row>
    <row r="1364" spans="2:10" ht="13.2" x14ac:dyDescent="0.25">
      <c r="B1364" t="s">
        <v>1595</v>
      </c>
      <c r="C1364" t="s">
        <v>311</v>
      </c>
      <c r="E1364" t="s">
        <v>3618</v>
      </c>
      <c r="H1364" t="s">
        <v>1638</v>
      </c>
      <c r="I1364" t="s">
        <v>1639</v>
      </c>
      <c r="J1364" t="s">
        <v>1639</v>
      </c>
    </row>
    <row r="1365" spans="2:10" ht="13.2" x14ac:dyDescent="0.25">
      <c r="B1365" t="s">
        <v>1596</v>
      </c>
      <c r="C1365" t="s">
        <v>311</v>
      </c>
      <c r="E1365" t="s">
        <v>3619</v>
      </c>
      <c r="H1365" t="s">
        <v>1638</v>
      </c>
      <c r="I1365" t="s">
        <v>1639</v>
      </c>
      <c r="J1365" t="s">
        <v>1639</v>
      </c>
    </row>
    <row r="1366" spans="2:10" ht="13.2" x14ac:dyDescent="0.25">
      <c r="B1366" t="s">
        <v>1597</v>
      </c>
      <c r="C1366" t="s">
        <v>311</v>
      </c>
      <c r="E1366" t="s">
        <v>3620</v>
      </c>
      <c r="H1366" t="s">
        <v>3265</v>
      </c>
      <c r="I1366" t="s">
        <v>1639</v>
      </c>
      <c r="J1366" t="s">
        <v>1639</v>
      </c>
    </row>
    <row r="1367" spans="2:10" ht="13.2" x14ac:dyDescent="0.25">
      <c r="B1367" t="s">
        <v>1600</v>
      </c>
      <c r="C1367" t="s">
        <v>311</v>
      </c>
      <c r="E1367" t="s">
        <v>3621</v>
      </c>
      <c r="H1367" t="s">
        <v>3622</v>
      </c>
      <c r="I1367" t="s">
        <v>3623</v>
      </c>
      <c r="J1367" t="s">
        <v>1639</v>
      </c>
    </row>
    <row r="1368" spans="2:10" ht="13.2" x14ac:dyDescent="0.25">
      <c r="B1368" t="s">
        <v>1601</v>
      </c>
      <c r="C1368" t="s">
        <v>311</v>
      </c>
      <c r="E1368" t="s">
        <v>3624</v>
      </c>
      <c r="H1368" t="s">
        <v>3625</v>
      </c>
      <c r="I1368" t="s">
        <v>3093</v>
      </c>
      <c r="J1368" t="s">
        <v>1639</v>
      </c>
    </row>
    <row r="1369" spans="2:10" ht="13.2" x14ac:dyDescent="0.25">
      <c r="B1369" t="s">
        <v>1602</v>
      </c>
      <c r="C1369" t="s">
        <v>311</v>
      </c>
      <c r="E1369" t="s">
        <v>3626</v>
      </c>
      <c r="H1369" t="s">
        <v>1878</v>
      </c>
      <c r="I1369" t="s">
        <v>3627</v>
      </c>
      <c r="J1369" t="s">
        <v>1639</v>
      </c>
    </row>
    <row r="1370" spans="2:10" ht="13.2" x14ac:dyDescent="0.25">
      <c r="B1370" t="s">
        <v>840</v>
      </c>
      <c r="C1370" t="s">
        <v>313</v>
      </c>
      <c r="E1370" t="s">
        <v>3628</v>
      </c>
      <c r="H1370" t="s">
        <v>2569</v>
      </c>
      <c r="I1370" t="s">
        <v>2342</v>
      </c>
      <c r="J1370" t="s">
        <v>1639</v>
      </c>
    </row>
    <row r="1371" spans="2:10" ht="13.2" x14ac:dyDescent="0.25">
      <c r="B1371" t="s">
        <v>860</v>
      </c>
      <c r="C1371" t="s">
        <v>313</v>
      </c>
      <c r="E1371" t="s">
        <v>3629</v>
      </c>
      <c r="H1371" t="s">
        <v>3630</v>
      </c>
      <c r="I1371" t="s">
        <v>1639</v>
      </c>
      <c r="J1371" t="s">
        <v>1639</v>
      </c>
    </row>
    <row r="1372" spans="2:10" ht="13.2" x14ac:dyDescent="0.25">
      <c r="B1372" t="s">
        <v>900</v>
      </c>
      <c r="C1372" t="s">
        <v>313</v>
      </c>
      <c r="E1372" t="s">
        <v>3631</v>
      </c>
      <c r="H1372" t="s">
        <v>2323</v>
      </c>
      <c r="I1372" t="s">
        <v>1639</v>
      </c>
      <c r="J1372" t="s">
        <v>1639</v>
      </c>
    </row>
    <row r="1373" spans="2:10" ht="13.2" x14ac:dyDescent="0.25">
      <c r="B1373" t="s">
        <v>920</v>
      </c>
      <c r="C1373" t="s">
        <v>313</v>
      </c>
      <c r="E1373" t="s">
        <v>3632</v>
      </c>
      <c r="H1373" t="s">
        <v>2569</v>
      </c>
      <c r="I1373" t="s">
        <v>1639</v>
      </c>
      <c r="J1373" t="s">
        <v>1639</v>
      </c>
    </row>
    <row r="1374" spans="2:10" ht="13.2" x14ac:dyDescent="0.25">
      <c r="B1374" t="s">
        <v>940</v>
      </c>
      <c r="C1374" t="s">
        <v>313</v>
      </c>
      <c r="E1374" t="s">
        <v>3633</v>
      </c>
      <c r="H1374" t="s">
        <v>2569</v>
      </c>
      <c r="I1374" t="s">
        <v>1639</v>
      </c>
      <c r="J1374" t="s">
        <v>1639</v>
      </c>
    </row>
    <row r="1375" spans="2:10" ht="13.2" x14ac:dyDescent="0.25">
      <c r="B1375" t="s">
        <v>960</v>
      </c>
      <c r="C1375" t="s">
        <v>313</v>
      </c>
      <c r="E1375" t="s">
        <v>3634</v>
      </c>
      <c r="H1375" t="s">
        <v>2569</v>
      </c>
      <c r="I1375" t="s">
        <v>1639</v>
      </c>
      <c r="J1375" t="s">
        <v>1639</v>
      </c>
    </row>
    <row r="1376" spans="2:10" ht="13.2" x14ac:dyDescent="0.25">
      <c r="B1376" t="s">
        <v>1294</v>
      </c>
      <c r="C1376" t="s">
        <v>3059</v>
      </c>
      <c r="E1376" t="s">
        <v>3635</v>
      </c>
      <c r="H1376" t="s">
        <v>2224</v>
      </c>
      <c r="I1376" t="s">
        <v>1639</v>
      </c>
      <c r="J1376" t="s">
        <v>1639</v>
      </c>
    </row>
    <row r="1377" spans="2:10" ht="13.2" x14ac:dyDescent="0.25">
      <c r="B1377" t="s">
        <v>1310</v>
      </c>
      <c r="C1377" t="s">
        <v>3059</v>
      </c>
      <c r="E1377" t="s">
        <v>3636</v>
      </c>
      <c r="H1377" t="s">
        <v>3085</v>
      </c>
      <c r="I1377" t="s">
        <v>1639</v>
      </c>
      <c r="J1377" t="s">
        <v>1639</v>
      </c>
    </row>
    <row r="1378" spans="2:10" ht="13.2" x14ac:dyDescent="0.25">
      <c r="B1378" t="s">
        <v>1318</v>
      </c>
      <c r="C1378" t="s">
        <v>3059</v>
      </c>
      <c r="E1378" t="s">
        <v>3637</v>
      </c>
      <c r="H1378" t="s">
        <v>3638</v>
      </c>
      <c r="I1378" t="s">
        <v>1639</v>
      </c>
      <c r="J1378" t="s">
        <v>1639</v>
      </c>
    </row>
    <row r="1379" spans="2:10" ht="13.2" x14ac:dyDescent="0.25">
      <c r="B1379" t="s">
        <v>1326</v>
      </c>
      <c r="C1379" t="s">
        <v>3059</v>
      </c>
      <c r="E1379" t="s">
        <v>3639</v>
      </c>
      <c r="H1379" t="s">
        <v>2323</v>
      </c>
      <c r="I1379" t="s">
        <v>2813</v>
      </c>
      <c r="J1379" t="s">
        <v>1639</v>
      </c>
    </row>
    <row r="1380" spans="2:10" ht="13.2" x14ac:dyDescent="0.25">
      <c r="B1380" t="s">
        <v>1006</v>
      </c>
      <c r="C1380" t="s">
        <v>322</v>
      </c>
      <c r="E1380" t="s">
        <v>3468</v>
      </c>
      <c r="H1380" t="s">
        <v>3640</v>
      </c>
      <c r="I1380" t="s">
        <v>1639</v>
      </c>
      <c r="J1380" t="s">
        <v>1639</v>
      </c>
    </row>
    <row r="1381" spans="2:10" ht="13.2" x14ac:dyDescent="0.25">
      <c r="B1381" t="s">
        <v>1024</v>
      </c>
      <c r="C1381" t="s">
        <v>322</v>
      </c>
      <c r="E1381" t="s">
        <v>3641</v>
      </c>
      <c r="H1381" t="s">
        <v>3642</v>
      </c>
      <c r="I1381" t="s">
        <v>1639</v>
      </c>
      <c r="J1381" t="s">
        <v>1639</v>
      </c>
    </row>
    <row r="1382" spans="2:10" ht="13.2" x14ac:dyDescent="0.25">
      <c r="B1382" t="s">
        <v>1042</v>
      </c>
      <c r="C1382" t="s">
        <v>322</v>
      </c>
      <c r="E1382" t="s">
        <v>3643</v>
      </c>
      <c r="H1382" t="s">
        <v>3644</v>
      </c>
      <c r="I1382" t="s">
        <v>1639</v>
      </c>
      <c r="J1382" t="s">
        <v>1639</v>
      </c>
    </row>
    <row r="1383" spans="2:10" ht="13.2" x14ac:dyDescent="0.25">
      <c r="B1383" t="s">
        <v>1039</v>
      </c>
      <c r="C1383" t="s">
        <v>3173</v>
      </c>
      <c r="E1383" t="s">
        <v>3645</v>
      </c>
      <c r="H1383" t="s">
        <v>3265</v>
      </c>
      <c r="I1383" t="s">
        <v>1639</v>
      </c>
      <c r="J1383" t="s">
        <v>1639</v>
      </c>
    </row>
    <row r="1384" spans="2:10" ht="13.2" x14ac:dyDescent="0.25">
      <c r="B1384" t="s">
        <v>1056</v>
      </c>
      <c r="C1384" t="s">
        <v>3173</v>
      </c>
      <c r="E1384" t="s">
        <v>3645</v>
      </c>
      <c r="H1384" t="s">
        <v>2323</v>
      </c>
      <c r="I1384" t="s">
        <v>1639</v>
      </c>
      <c r="J1384" t="s">
        <v>1639</v>
      </c>
    </row>
    <row r="1385" spans="2:10" ht="13.2" x14ac:dyDescent="0.25">
      <c r="B1385" t="s">
        <v>1072</v>
      </c>
      <c r="C1385" t="s">
        <v>3173</v>
      </c>
      <c r="E1385" t="s">
        <v>3646</v>
      </c>
      <c r="H1385" t="s">
        <v>3647</v>
      </c>
      <c r="I1385" t="s">
        <v>1639</v>
      </c>
      <c r="J1385" t="s">
        <v>1639</v>
      </c>
    </row>
    <row r="1386" spans="2:10" ht="13.2" x14ac:dyDescent="0.25">
      <c r="B1386" t="s">
        <v>1120</v>
      </c>
      <c r="C1386" t="s">
        <v>3173</v>
      </c>
      <c r="E1386" t="s">
        <v>3648</v>
      </c>
      <c r="H1386" t="s">
        <v>2710</v>
      </c>
      <c r="I1386" t="s">
        <v>1639</v>
      </c>
      <c r="J1386" t="s">
        <v>1639</v>
      </c>
    </row>
    <row r="1387" spans="2:10" ht="13.2" x14ac:dyDescent="0.25">
      <c r="B1387" t="s">
        <v>1136</v>
      </c>
      <c r="C1387" t="s">
        <v>3173</v>
      </c>
      <c r="E1387" t="s">
        <v>3649</v>
      </c>
      <c r="H1387" t="s">
        <v>3650</v>
      </c>
      <c r="I1387" t="s">
        <v>1639</v>
      </c>
      <c r="J1387" t="s">
        <v>1639</v>
      </c>
    </row>
    <row r="1388" spans="2:10" ht="13.2" x14ac:dyDescent="0.25">
      <c r="B1388" t="s">
        <v>1151</v>
      </c>
      <c r="C1388" t="s">
        <v>3173</v>
      </c>
      <c r="E1388" t="s">
        <v>3651</v>
      </c>
      <c r="H1388" t="s">
        <v>3647</v>
      </c>
      <c r="I1388" t="s">
        <v>1639</v>
      </c>
      <c r="J1388" t="s">
        <v>1639</v>
      </c>
    </row>
    <row r="1389" spans="2:10" ht="13.2" x14ac:dyDescent="0.25">
      <c r="B1389" t="s">
        <v>1165</v>
      </c>
      <c r="C1389" t="s">
        <v>3173</v>
      </c>
      <c r="E1389" t="s">
        <v>3652</v>
      </c>
      <c r="H1389" t="s">
        <v>3647</v>
      </c>
      <c r="I1389" t="s">
        <v>1639</v>
      </c>
      <c r="J1389" t="s">
        <v>1639</v>
      </c>
    </row>
    <row r="1390" spans="2:10" ht="13.2" x14ac:dyDescent="0.25">
      <c r="B1390" t="s">
        <v>1179</v>
      </c>
      <c r="C1390" t="s">
        <v>3173</v>
      </c>
      <c r="E1390" t="s">
        <v>3653</v>
      </c>
      <c r="H1390" t="s">
        <v>3654</v>
      </c>
      <c r="I1390" t="s">
        <v>1761</v>
      </c>
      <c r="J1390" t="s">
        <v>1639</v>
      </c>
    </row>
    <row r="1391" spans="2:10" ht="13.2" x14ac:dyDescent="0.25">
      <c r="B1391" t="s">
        <v>3655</v>
      </c>
      <c r="C1391" t="s">
        <v>3656</v>
      </c>
      <c r="E1391" t="s">
        <v>3657</v>
      </c>
      <c r="H1391" t="s">
        <v>1639</v>
      </c>
      <c r="I1391" t="s">
        <v>1639</v>
      </c>
      <c r="J1391" t="s">
        <v>1639</v>
      </c>
    </row>
    <row r="1392" spans="2:10" ht="13.2" x14ac:dyDescent="0.25">
      <c r="B1392" t="s">
        <v>3658</v>
      </c>
      <c r="C1392" t="s">
        <v>3659</v>
      </c>
      <c r="E1392" t="s">
        <v>3660</v>
      </c>
      <c r="H1392" t="s">
        <v>3661</v>
      </c>
      <c r="I1392" t="s">
        <v>1639</v>
      </c>
      <c r="J1392" t="s">
        <v>1639</v>
      </c>
    </row>
    <row r="1393" spans="2:10" ht="13.2" x14ac:dyDescent="0.25">
      <c r="B1393" t="s">
        <v>3662</v>
      </c>
      <c r="C1393" t="s">
        <v>3659</v>
      </c>
      <c r="E1393" t="s">
        <v>3663</v>
      </c>
      <c r="H1393" t="s">
        <v>3664</v>
      </c>
      <c r="I1393" t="s">
        <v>1639</v>
      </c>
      <c r="J1393" t="s">
        <v>1639</v>
      </c>
    </row>
    <row r="1394" spans="2:10" ht="13.2" x14ac:dyDescent="0.25">
      <c r="B1394" t="s">
        <v>3665</v>
      </c>
      <c r="C1394" t="s">
        <v>3659</v>
      </c>
      <c r="E1394" t="s">
        <v>3666</v>
      </c>
      <c r="H1394" t="s">
        <v>3667</v>
      </c>
      <c r="I1394" t="s">
        <v>3581</v>
      </c>
      <c r="J1394" t="s">
        <v>1639</v>
      </c>
    </row>
    <row r="1395" spans="2:10" ht="13.2" x14ac:dyDescent="0.25">
      <c r="B1395" t="s">
        <v>3668</v>
      </c>
      <c r="C1395" t="s">
        <v>3659</v>
      </c>
      <c r="E1395" t="s">
        <v>3669</v>
      </c>
      <c r="H1395" t="s">
        <v>3670</v>
      </c>
      <c r="I1395" t="s">
        <v>1639</v>
      </c>
      <c r="J1395" t="s">
        <v>1639</v>
      </c>
    </row>
    <row r="1396" spans="2:10" ht="13.2" x14ac:dyDescent="0.25">
      <c r="B1396" t="s">
        <v>3671</v>
      </c>
      <c r="C1396" t="s">
        <v>3659</v>
      </c>
      <c r="E1396" t="s">
        <v>3672</v>
      </c>
      <c r="H1396" t="s">
        <v>3661</v>
      </c>
      <c r="I1396" t="s">
        <v>1639</v>
      </c>
      <c r="J1396" t="s">
        <v>1639</v>
      </c>
    </row>
    <row r="1397" spans="2:10" ht="13.2" x14ac:dyDescent="0.25">
      <c r="B1397" t="s">
        <v>3673</v>
      </c>
      <c r="C1397" t="s">
        <v>3659</v>
      </c>
      <c r="E1397" t="s">
        <v>3674</v>
      </c>
      <c r="H1397" t="s">
        <v>3675</v>
      </c>
      <c r="I1397" t="s">
        <v>1639</v>
      </c>
      <c r="J1397" t="s">
        <v>1639</v>
      </c>
    </row>
    <row r="1398" spans="2:10" ht="13.2" x14ac:dyDescent="0.25">
      <c r="B1398" t="s">
        <v>3676</v>
      </c>
      <c r="C1398" t="s">
        <v>3677</v>
      </c>
      <c r="E1398" t="s">
        <v>3678</v>
      </c>
      <c r="H1398" t="s">
        <v>3679</v>
      </c>
      <c r="I1398" t="s">
        <v>1639</v>
      </c>
      <c r="J1398" t="s">
        <v>1639</v>
      </c>
    </row>
    <row r="1399" spans="2:10" ht="13.2" x14ac:dyDescent="0.25">
      <c r="B1399" t="s">
        <v>1463</v>
      </c>
      <c r="C1399" t="s">
        <v>315</v>
      </c>
      <c r="E1399" t="s">
        <v>3680</v>
      </c>
      <c r="H1399" t="s">
        <v>3459</v>
      </c>
      <c r="I1399" t="s">
        <v>1639</v>
      </c>
      <c r="J1399" t="s">
        <v>1639</v>
      </c>
    </row>
    <row r="1400" spans="2:10" ht="13.2" x14ac:dyDescent="0.25">
      <c r="B1400" t="s">
        <v>3681</v>
      </c>
      <c r="C1400" t="s">
        <v>3682</v>
      </c>
      <c r="E1400" t="s">
        <v>3683</v>
      </c>
      <c r="H1400" t="s">
        <v>3684</v>
      </c>
      <c r="I1400" t="s">
        <v>1639</v>
      </c>
      <c r="J1400" t="s">
        <v>1639</v>
      </c>
    </row>
    <row r="1401" spans="2:10" ht="13.2" x14ac:dyDescent="0.25">
      <c r="B1401" t="s">
        <v>3685</v>
      </c>
      <c r="C1401" t="s">
        <v>1636</v>
      </c>
      <c r="E1401" t="s">
        <v>3686</v>
      </c>
      <c r="H1401" t="s">
        <v>1639</v>
      </c>
      <c r="I1401" t="s">
        <v>1639</v>
      </c>
      <c r="J1401" t="s">
        <v>1639</v>
      </c>
    </row>
    <row r="1402" spans="2:10" ht="13.2" x14ac:dyDescent="0.25">
      <c r="B1402" t="s">
        <v>3687</v>
      </c>
      <c r="C1402" t="s">
        <v>1636</v>
      </c>
      <c r="E1402" t="s">
        <v>3688</v>
      </c>
      <c r="H1402" t="s">
        <v>1639</v>
      </c>
      <c r="I1402" t="s">
        <v>1639</v>
      </c>
      <c r="J1402" t="s">
        <v>1639</v>
      </c>
    </row>
    <row r="1403" spans="2:10" ht="13.2" x14ac:dyDescent="0.25">
      <c r="B1403" t="s">
        <v>588</v>
      </c>
      <c r="C1403" t="s">
        <v>1742</v>
      </c>
      <c r="E1403" t="s">
        <v>3689</v>
      </c>
      <c r="H1403" t="s">
        <v>3690</v>
      </c>
      <c r="I1403" t="s">
        <v>1639</v>
      </c>
      <c r="J1403" t="s">
        <v>1639</v>
      </c>
    </row>
    <row r="1404" spans="2:10" ht="13.2" x14ac:dyDescent="0.25">
      <c r="B1404" t="s">
        <v>609</v>
      </c>
      <c r="C1404" t="s">
        <v>1742</v>
      </c>
      <c r="E1404" t="s">
        <v>3691</v>
      </c>
      <c r="H1404" t="s">
        <v>3692</v>
      </c>
      <c r="I1404" t="s">
        <v>1639</v>
      </c>
      <c r="J1404" t="s">
        <v>1639</v>
      </c>
    </row>
    <row r="1405" spans="2:10" ht="13.2" x14ac:dyDescent="0.25">
      <c r="B1405" t="s">
        <v>591</v>
      </c>
      <c r="C1405" t="s">
        <v>3248</v>
      </c>
      <c r="E1405" t="s">
        <v>3693</v>
      </c>
      <c r="H1405" t="s">
        <v>1748</v>
      </c>
      <c r="I1405" t="s">
        <v>1639</v>
      </c>
      <c r="J1405" t="s">
        <v>1639</v>
      </c>
    </row>
    <row r="1406" spans="2:10" ht="13.2" x14ac:dyDescent="0.25">
      <c r="B1406" t="s">
        <v>612</v>
      </c>
      <c r="C1406" t="s">
        <v>3248</v>
      </c>
      <c r="E1406" t="s">
        <v>3694</v>
      </c>
      <c r="H1406" t="s">
        <v>1748</v>
      </c>
      <c r="I1406" t="s">
        <v>1639</v>
      </c>
      <c r="J1406" t="s">
        <v>1639</v>
      </c>
    </row>
    <row r="1407" spans="2:10" ht="13.2" x14ac:dyDescent="0.25">
      <c r="B1407" t="s">
        <v>3695</v>
      </c>
      <c r="C1407" t="s">
        <v>2321</v>
      </c>
      <c r="E1407" t="s">
        <v>3696</v>
      </c>
      <c r="H1407" t="s">
        <v>1639</v>
      </c>
      <c r="I1407" t="s">
        <v>1639</v>
      </c>
      <c r="J1407" t="s">
        <v>1639</v>
      </c>
    </row>
    <row r="1408" spans="2:10" ht="13.2" x14ac:dyDescent="0.25">
      <c r="B1408" t="s">
        <v>3697</v>
      </c>
      <c r="C1408" t="s">
        <v>310</v>
      </c>
      <c r="E1408" t="s">
        <v>3698</v>
      </c>
      <c r="H1408" t="s">
        <v>1639</v>
      </c>
      <c r="I1408" t="s">
        <v>1639</v>
      </c>
      <c r="J1408" t="s">
        <v>1639</v>
      </c>
    </row>
    <row r="1409" spans="2:10" ht="13.2" x14ac:dyDescent="0.25">
      <c r="B1409" t="s">
        <v>3699</v>
      </c>
      <c r="C1409" t="s">
        <v>306</v>
      </c>
      <c r="E1409" t="s">
        <v>3700</v>
      </c>
      <c r="H1409" t="s">
        <v>1639</v>
      </c>
      <c r="I1409" t="s">
        <v>1639</v>
      </c>
      <c r="J1409" t="s">
        <v>1639</v>
      </c>
    </row>
    <row r="1410" spans="2:10" ht="13.2" x14ac:dyDescent="0.25">
      <c r="B1410" t="s">
        <v>3701</v>
      </c>
      <c r="C1410" t="s">
        <v>3059</v>
      </c>
      <c r="E1410" t="s">
        <v>3702</v>
      </c>
      <c r="H1410" t="s">
        <v>1639</v>
      </c>
      <c r="I1410" t="s">
        <v>1639</v>
      </c>
      <c r="J1410" t="s">
        <v>1639</v>
      </c>
    </row>
    <row r="1411" spans="2:10" ht="13.2" x14ac:dyDescent="0.25">
      <c r="B1411" t="s">
        <v>3703</v>
      </c>
      <c r="C1411" t="s">
        <v>3059</v>
      </c>
      <c r="E1411" t="s">
        <v>3704</v>
      </c>
      <c r="H1411" t="s">
        <v>1639</v>
      </c>
      <c r="I1411" t="s">
        <v>1639</v>
      </c>
      <c r="J1411" t="s">
        <v>1639</v>
      </c>
    </row>
    <row r="1412" spans="2:10" ht="13.2" x14ac:dyDescent="0.25">
      <c r="B1412" t="s">
        <v>3705</v>
      </c>
      <c r="C1412" t="s">
        <v>3706</v>
      </c>
      <c r="E1412" t="s">
        <v>3707</v>
      </c>
      <c r="H1412" t="s">
        <v>1639</v>
      </c>
      <c r="I1412" t="s">
        <v>1639</v>
      </c>
      <c r="J1412" t="s">
        <v>1639</v>
      </c>
    </row>
    <row r="1413" spans="2:10" ht="13.2" x14ac:dyDescent="0.25">
      <c r="B1413" t="s">
        <v>3708</v>
      </c>
      <c r="C1413" t="s">
        <v>3677</v>
      </c>
      <c r="E1413" t="s">
        <v>3709</v>
      </c>
      <c r="H1413" t="s">
        <v>1639</v>
      </c>
      <c r="I1413" t="s">
        <v>1639</v>
      </c>
      <c r="J1413" t="s">
        <v>1639</v>
      </c>
    </row>
    <row r="1414" spans="2:10" ht="13.2" x14ac:dyDescent="0.25">
      <c r="B1414" t="s">
        <v>3710</v>
      </c>
      <c r="C1414" t="s">
        <v>3711</v>
      </c>
      <c r="E1414" t="s">
        <v>3712</v>
      </c>
      <c r="H1414" t="s">
        <v>1639</v>
      </c>
      <c r="I1414" t="s">
        <v>1639</v>
      </c>
      <c r="J1414" t="s">
        <v>1639</v>
      </c>
    </row>
    <row r="1415" spans="2:10" ht="13.2" x14ac:dyDescent="0.25">
      <c r="B1415" t="s">
        <v>3713</v>
      </c>
      <c r="C1415" t="s">
        <v>3714</v>
      </c>
      <c r="E1415" t="s">
        <v>3715</v>
      </c>
      <c r="H1415" t="s">
        <v>1639</v>
      </c>
      <c r="I1415" t="s">
        <v>1639</v>
      </c>
      <c r="J1415" t="s">
        <v>1639</v>
      </c>
    </row>
    <row r="1416" spans="2:10" ht="13.2" x14ac:dyDescent="0.25">
      <c r="B1416" t="s">
        <v>1401</v>
      </c>
      <c r="C1416" t="s">
        <v>1636</v>
      </c>
      <c r="E1416" t="s">
        <v>3716</v>
      </c>
      <c r="H1416" t="s">
        <v>1649</v>
      </c>
      <c r="I1416" t="s">
        <v>1639</v>
      </c>
      <c r="J1416" t="s">
        <v>1639</v>
      </c>
    </row>
    <row r="1417" spans="2:10" ht="13.2" x14ac:dyDescent="0.25">
      <c r="B1417" t="s">
        <v>1405</v>
      </c>
      <c r="C1417" t="s">
        <v>1636</v>
      </c>
      <c r="E1417" t="s">
        <v>3717</v>
      </c>
      <c r="H1417" t="s">
        <v>3718</v>
      </c>
      <c r="I1417" t="s">
        <v>1639</v>
      </c>
      <c r="J1417" t="s">
        <v>1639</v>
      </c>
    </row>
    <row r="1418" spans="2:10" ht="13.2" x14ac:dyDescent="0.25">
      <c r="B1418" t="s">
        <v>1413</v>
      </c>
      <c r="C1418" t="s">
        <v>1636</v>
      </c>
      <c r="E1418" t="s">
        <v>3719</v>
      </c>
      <c r="H1418" t="s">
        <v>3443</v>
      </c>
      <c r="I1418" t="s">
        <v>1639</v>
      </c>
      <c r="J1418" t="s">
        <v>1639</v>
      </c>
    </row>
    <row r="1419" spans="2:10" ht="13.2" x14ac:dyDescent="0.25">
      <c r="B1419" t="s">
        <v>1347</v>
      </c>
      <c r="C1419" t="s">
        <v>1754</v>
      </c>
      <c r="E1419" t="s">
        <v>3720</v>
      </c>
      <c r="H1419" t="s">
        <v>3721</v>
      </c>
      <c r="I1419" t="s">
        <v>1768</v>
      </c>
      <c r="J1419" t="s">
        <v>1639</v>
      </c>
    </row>
    <row r="1420" spans="2:10" ht="13.2" x14ac:dyDescent="0.25">
      <c r="B1420" t="s">
        <v>1428</v>
      </c>
      <c r="C1420" t="s">
        <v>315</v>
      </c>
      <c r="E1420" t="s">
        <v>3722</v>
      </c>
      <c r="H1420" t="s">
        <v>3267</v>
      </c>
      <c r="I1420" t="s">
        <v>1639</v>
      </c>
      <c r="J1420" t="s">
        <v>1639</v>
      </c>
    </row>
    <row r="1421" spans="2:10" ht="13.2" x14ac:dyDescent="0.25">
      <c r="B1421" t="s">
        <v>1443</v>
      </c>
      <c r="C1421" t="s">
        <v>315</v>
      </c>
      <c r="E1421" t="s">
        <v>3723</v>
      </c>
      <c r="H1421" t="s">
        <v>3724</v>
      </c>
      <c r="I1421" t="s">
        <v>1639</v>
      </c>
      <c r="J1421" t="s">
        <v>1639</v>
      </c>
    </row>
    <row r="1422" spans="2:10" ht="13.2" x14ac:dyDescent="0.25">
      <c r="B1422" t="s">
        <v>1446</v>
      </c>
      <c r="C1422" t="s">
        <v>315</v>
      </c>
      <c r="E1422" t="s">
        <v>3725</v>
      </c>
      <c r="H1422" t="s">
        <v>3265</v>
      </c>
      <c r="I1422" t="s">
        <v>1639</v>
      </c>
      <c r="J1422" t="s">
        <v>1639</v>
      </c>
    </row>
    <row r="1423" spans="2:10" ht="13.2" x14ac:dyDescent="0.25">
      <c r="B1423" t="s">
        <v>1138</v>
      </c>
      <c r="C1423" t="s">
        <v>2009</v>
      </c>
      <c r="E1423" t="s">
        <v>3726</v>
      </c>
      <c r="H1423" t="s">
        <v>3727</v>
      </c>
      <c r="I1423" t="s">
        <v>1639</v>
      </c>
      <c r="J1423" t="s">
        <v>1639</v>
      </c>
    </row>
    <row r="1424" spans="2:10" ht="13.2" x14ac:dyDescent="0.25">
      <c r="B1424" t="s">
        <v>1167</v>
      </c>
      <c r="C1424" t="s">
        <v>2009</v>
      </c>
      <c r="E1424" t="s">
        <v>3728</v>
      </c>
      <c r="H1424" t="s">
        <v>3729</v>
      </c>
      <c r="I1424" t="s">
        <v>1639</v>
      </c>
      <c r="J1424" t="s">
        <v>1639</v>
      </c>
    </row>
    <row r="1425" spans="2:10" ht="13.2" x14ac:dyDescent="0.25">
      <c r="B1425" t="s">
        <v>1162</v>
      </c>
      <c r="C1425" t="s">
        <v>314</v>
      </c>
      <c r="E1425" t="s">
        <v>3730</v>
      </c>
      <c r="H1425" t="s">
        <v>3529</v>
      </c>
      <c r="I1425" t="s">
        <v>1639</v>
      </c>
      <c r="J1425" t="s">
        <v>1639</v>
      </c>
    </row>
    <row r="1426" spans="2:10" ht="13.2" x14ac:dyDescent="0.25">
      <c r="B1426" t="s">
        <v>1027</v>
      </c>
      <c r="C1426" t="s">
        <v>325</v>
      </c>
      <c r="E1426" t="s">
        <v>2143</v>
      </c>
      <c r="H1426" t="s">
        <v>3539</v>
      </c>
      <c r="I1426" t="s">
        <v>1639</v>
      </c>
      <c r="J1426" t="s">
        <v>1639</v>
      </c>
    </row>
    <row r="1427" spans="2:10" ht="13.2" x14ac:dyDescent="0.25">
      <c r="B1427" t="s">
        <v>1353</v>
      </c>
      <c r="C1427" t="s">
        <v>320</v>
      </c>
      <c r="E1427" t="s">
        <v>3731</v>
      </c>
      <c r="H1427" t="s">
        <v>3265</v>
      </c>
      <c r="I1427" t="s">
        <v>2247</v>
      </c>
      <c r="J1427" t="s">
        <v>1639</v>
      </c>
    </row>
    <row r="1428" spans="2:10" ht="13.2" x14ac:dyDescent="0.25">
      <c r="B1428" t="s">
        <v>1359</v>
      </c>
      <c r="C1428" t="s">
        <v>320</v>
      </c>
      <c r="E1428" t="s">
        <v>3732</v>
      </c>
      <c r="H1428" t="s">
        <v>1639</v>
      </c>
      <c r="I1428" t="s">
        <v>1722</v>
      </c>
      <c r="J1428" t="s">
        <v>1639</v>
      </c>
    </row>
    <row r="1429" spans="2:10" ht="13.2" x14ac:dyDescent="0.25">
      <c r="B1429" t="s">
        <v>1213</v>
      </c>
      <c r="C1429" t="s">
        <v>2321</v>
      </c>
      <c r="E1429" t="s">
        <v>3733</v>
      </c>
      <c r="H1429" t="s">
        <v>2363</v>
      </c>
      <c r="I1429" t="s">
        <v>1639</v>
      </c>
      <c r="J1429" t="s">
        <v>1639</v>
      </c>
    </row>
    <row r="1430" spans="2:10" ht="13.2" x14ac:dyDescent="0.25">
      <c r="B1430" t="s">
        <v>1245</v>
      </c>
      <c r="C1430" t="s">
        <v>2321</v>
      </c>
      <c r="E1430" t="s">
        <v>3734</v>
      </c>
      <c r="H1430" t="s">
        <v>2323</v>
      </c>
      <c r="I1430" t="s">
        <v>1639</v>
      </c>
      <c r="J1430" t="s">
        <v>1639</v>
      </c>
    </row>
    <row r="1431" spans="2:10" ht="13.2" x14ac:dyDescent="0.25">
      <c r="B1431" t="s">
        <v>1435</v>
      </c>
      <c r="C1431" t="s">
        <v>306</v>
      </c>
      <c r="E1431" t="s">
        <v>3735</v>
      </c>
      <c r="H1431" t="s">
        <v>1639</v>
      </c>
      <c r="I1431" t="s">
        <v>1722</v>
      </c>
      <c r="J1431" t="s">
        <v>1639</v>
      </c>
    </row>
    <row r="1432" spans="2:10" ht="13.2" x14ac:dyDescent="0.25">
      <c r="B1432" t="s">
        <v>1453</v>
      </c>
      <c r="C1432" t="s">
        <v>306</v>
      </c>
      <c r="E1432" t="s">
        <v>3736</v>
      </c>
      <c r="H1432" t="s">
        <v>1671</v>
      </c>
      <c r="I1432" t="s">
        <v>1639</v>
      </c>
      <c r="J1432" t="s">
        <v>1639</v>
      </c>
    </row>
    <row r="1433" spans="2:10" ht="13.2" x14ac:dyDescent="0.25">
      <c r="B1433" t="s">
        <v>1111</v>
      </c>
      <c r="C1433" t="s">
        <v>2567</v>
      </c>
      <c r="E1433" t="s">
        <v>3737</v>
      </c>
      <c r="H1433" t="s">
        <v>3162</v>
      </c>
      <c r="I1433" t="s">
        <v>1639</v>
      </c>
      <c r="J1433" t="s">
        <v>1639</v>
      </c>
    </row>
    <row r="1434" spans="2:10" s="575" customFormat="1" ht="13.2" x14ac:dyDescent="0.25">
      <c r="B1434" s="575" t="s">
        <v>3738</v>
      </c>
      <c r="C1434" s="575" t="s">
        <v>2567</v>
      </c>
      <c r="E1434" s="575" t="s">
        <v>3739</v>
      </c>
      <c r="H1434" s="575" t="s">
        <v>1639</v>
      </c>
      <c r="I1434" s="575" t="s">
        <v>2603</v>
      </c>
      <c r="J1434" s="575" t="s">
        <v>1639</v>
      </c>
    </row>
    <row r="1435" spans="2:10" s="575" customFormat="1" ht="13.2" x14ac:dyDescent="0.25">
      <c r="B1435" s="575" t="s">
        <v>3740</v>
      </c>
      <c r="C1435" s="575" t="s">
        <v>311</v>
      </c>
      <c r="E1435" s="575" t="s">
        <v>3741</v>
      </c>
      <c r="H1435" s="575">
        <v>0</v>
      </c>
      <c r="I1435" s="575" t="s">
        <v>2603</v>
      </c>
      <c r="J1435" s="575" t="s">
        <v>3308</v>
      </c>
    </row>
    <row r="1436" spans="2:10" ht="13.2" x14ac:dyDescent="0.25">
      <c r="B1436" t="s">
        <v>1576</v>
      </c>
      <c r="C1436" t="s">
        <v>311</v>
      </c>
      <c r="E1436" t="s">
        <v>3742</v>
      </c>
      <c r="H1436" t="s">
        <v>3622</v>
      </c>
      <c r="I1436" t="s">
        <v>3623</v>
      </c>
      <c r="J1436" t="s">
        <v>1639</v>
      </c>
    </row>
    <row r="1437" spans="2:10" ht="13.2" x14ac:dyDescent="0.25">
      <c r="B1437" t="s">
        <v>1579</v>
      </c>
      <c r="C1437" t="s">
        <v>311</v>
      </c>
      <c r="E1437" t="s">
        <v>3743</v>
      </c>
      <c r="H1437" t="s">
        <v>3744</v>
      </c>
      <c r="I1437" t="s">
        <v>1639</v>
      </c>
      <c r="J1437" t="s">
        <v>1639</v>
      </c>
    </row>
    <row r="1438" spans="2:10" ht="13.2" x14ac:dyDescent="0.25">
      <c r="B1438" t="s">
        <v>1584</v>
      </c>
      <c r="C1438" t="s">
        <v>311</v>
      </c>
      <c r="E1438" t="s">
        <v>3745</v>
      </c>
      <c r="H1438" t="s">
        <v>3746</v>
      </c>
      <c r="I1438" t="s">
        <v>1639</v>
      </c>
      <c r="J1438" t="s">
        <v>1639</v>
      </c>
    </row>
    <row r="1439" spans="2:10" ht="13.2" x14ac:dyDescent="0.25">
      <c r="B1439" t="s">
        <v>1585</v>
      </c>
      <c r="C1439" t="s">
        <v>311</v>
      </c>
      <c r="E1439" t="s">
        <v>3747</v>
      </c>
      <c r="H1439" t="s">
        <v>3748</v>
      </c>
      <c r="I1439" t="s">
        <v>1639</v>
      </c>
      <c r="J1439" t="s">
        <v>1639</v>
      </c>
    </row>
    <row r="1440" spans="2:10" ht="13.2" x14ac:dyDescent="0.25">
      <c r="B1440" t="s">
        <v>1598</v>
      </c>
      <c r="C1440" t="s">
        <v>311</v>
      </c>
      <c r="E1440" t="s">
        <v>3749</v>
      </c>
      <c r="H1440" t="s">
        <v>3654</v>
      </c>
      <c r="I1440" t="s">
        <v>1761</v>
      </c>
      <c r="J1440" t="s">
        <v>1639</v>
      </c>
    </row>
    <row r="1441" spans="2:10" s="575" customFormat="1" ht="13.2" x14ac:dyDescent="0.25">
      <c r="B1441" s="575" t="s">
        <v>3750</v>
      </c>
      <c r="C1441" s="575" t="s">
        <v>311</v>
      </c>
      <c r="E1441" s="575" t="s">
        <v>3751</v>
      </c>
      <c r="H1441" s="575" t="s">
        <v>1639</v>
      </c>
      <c r="I1441" s="575" t="s">
        <v>2603</v>
      </c>
      <c r="J1441" s="575" t="s">
        <v>1639</v>
      </c>
    </row>
    <row r="1442" spans="2:10" ht="13.2" x14ac:dyDescent="0.25">
      <c r="B1442" t="s">
        <v>1599</v>
      </c>
      <c r="C1442" t="s">
        <v>311</v>
      </c>
      <c r="E1442" t="s">
        <v>3752</v>
      </c>
      <c r="H1442" t="s">
        <v>3661</v>
      </c>
      <c r="I1442" t="s">
        <v>1639</v>
      </c>
      <c r="J1442" t="s">
        <v>1639</v>
      </c>
    </row>
    <row r="1443" spans="2:10" ht="13.2" x14ac:dyDescent="0.25">
      <c r="B1443" t="s">
        <v>880</v>
      </c>
      <c r="C1443" t="s">
        <v>313</v>
      </c>
      <c r="E1443" t="s">
        <v>3753</v>
      </c>
      <c r="H1443" t="s">
        <v>3754</v>
      </c>
      <c r="I1443" t="s">
        <v>1639</v>
      </c>
      <c r="J1443" t="s">
        <v>1639</v>
      </c>
    </row>
    <row r="1444" spans="2:10" ht="13.2" x14ac:dyDescent="0.25">
      <c r="B1444" t="s">
        <v>980</v>
      </c>
      <c r="C1444" t="s">
        <v>313</v>
      </c>
      <c r="E1444" t="s">
        <v>3755</v>
      </c>
      <c r="H1444" t="s">
        <v>3746</v>
      </c>
      <c r="I1444" t="s">
        <v>1639</v>
      </c>
      <c r="J1444" t="s">
        <v>1639</v>
      </c>
    </row>
    <row r="1445" spans="2:10" ht="13.2" x14ac:dyDescent="0.25">
      <c r="B1445" t="s">
        <v>1302</v>
      </c>
      <c r="C1445" t="s">
        <v>3059</v>
      </c>
      <c r="E1445" t="s">
        <v>3756</v>
      </c>
      <c r="H1445" t="s">
        <v>3162</v>
      </c>
      <c r="I1445" t="s">
        <v>1639</v>
      </c>
      <c r="J1445" t="s">
        <v>1639</v>
      </c>
    </row>
    <row r="1446" spans="2:10" s="575" customFormat="1" ht="13.2" x14ac:dyDescent="0.25">
      <c r="B1446" s="575" t="s">
        <v>3757</v>
      </c>
      <c r="C1446" s="575" t="s">
        <v>322</v>
      </c>
      <c r="E1446" s="575" t="s">
        <v>3758</v>
      </c>
      <c r="H1446" s="575">
        <v>0</v>
      </c>
      <c r="I1446" s="575" t="s">
        <v>2603</v>
      </c>
      <c r="J1446" s="575" t="s">
        <v>3308</v>
      </c>
    </row>
    <row r="1447" spans="2:10" ht="13.2" x14ac:dyDescent="0.25">
      <c r="B1447" t="s">
        <v>1088</v>
      </c>
      <c r="C1447" t="s">
        <v>3173</v>
      </c>
      <c r="E1447" t="s">
        <v>3759</v>
      </c>
      <c r="H1447" t="s">
        <v>3647</v>
      </c>
      <c r="I1447" t="s">
        <v>1639</v>
      </c>
      <c r="J1447" t="s">
        <v>1639</v>
      </c>
    </row>
    <row r="1448" spans="2:10" ht="13.2" x14ac:dyDescent="0.25">
      <c r="B1448" t="s">
        <v>1104</v>
      </c>
      <c r="C1448" t="s">
        <v>3173</v>
      </c>
      <c r="E1448" t="s">
        <v>3760</v>
      </c>
      <c r="H1448" t="s">
        <v>3761</v>
      </c>
      <c r="I1448" t="s">
        <v>1639</v>
      </c>
      <c r="J1448" t="s">
        <v>1639</v>
      </c>
    </row>
    <row r="1449" spans="2:10" ht="13.2" x14ac:dyDescent="0.25">
      <c r="B1449" t="s">
        <v>3762</v>
      </c>
      <c r="C1449" t="s">
        <v>3659</v>
      </c>
      <c r="E1449" t="s">
        <v>3763</v>
      </c>
      <c r="H1449" t="s">
        <v>3661</v>
      </c>
      <c r="I1449" t="s">
        <v>1639</v>
      </c>
      <c r="J1449" t="s">
        <v>1639</v>
      </c>
    </row>
    <row r="1450" spans="2:10" ht="13.2" x14ac:dyDescent="0.25">
      <c r="B1450" t="s">
        <v>3764</v>
      </c>
      <c r="C1450" t="s">
        <v>3682</v>
      </c>
      <c r="E1450" t="s">
        <v>3765</v>
      </c>
      <c r="H1450" t="s">
        <v>1639</v>
      </c>
      <c r="I1450" t="s">
        <v>3766</v>
      </c>
      <c r="J1450" t="s">
        <v>1639</v>
      </c>
    </row>
    <row r="1451" spans="2:10" ht="13.2" x14ac:dyDescent="0.25">
      <c r="B1451" t="s">
        <v>3767</v>
      </c>
      <c r="C1451" t="s">
        <v>3682</v>
      </c>
      <c r="E1451" t="s">
        <v>3768</v>
      </c>
      <c r="H1451" t="s">
        <v>1639</v>
      </c>
      <c r="I1451" t="s">
        <v>3769</v>
      </c>
      <c r="J1451" t="s">
        <v>1639</v>
      </c>
    </row>
    <row r="1452" spans="2:10" s="575" customFormat="1" ht="13.2" x14ac:dyDescent="0.25">
      <c r="B1452" s="575" t="s">
        <v>3770</v>
      </c>
      <c r="C1452" s="575" t="s">
        <v>3682</v>
      </c>
      <c r="E1452" s="575" t="s">
        <v>3771</v>
      </c>
      <c r="H1452" s="575" t="s">
        <v>1639</v>
      </c>
      <c r="I1452" s="575" t="s">
        <v>3772</v>
      </c>
      <c r="J1452" s="575" t="s">
        <v>1639</v>
      </c>
    </row>
    <row r="1453" spans="2:10" ht="13.2" x14ac:dyDescent="0.25">
      <c r="B1453" t="s">
        <v>3773</v>
      </c>
      <c r="C1453" t="s">
        <v>315</v>
      </c>
      <c r="E1453" t="s">
        <v>3774</v>
      </c>
      <c r="H1453" t="s">
        <v>1639</v>
      </c>
      <c r="I1453" t="s">
        <v>1639</v>
      </c>
      <c r="J1453" t="s">
        <v>1639</v>
      </c>
    </row>
    <row r="1454" spans="2:10" ht="13.2" x14ac:dyDescent="0.25">
      <c r="B1454" t="s">
        <v>3775</v>
      </c>
      <c r="C1454" t="s">
        <v>325</v>
      </c>
      <c r="E1454" t="s">
        <v>3776</v>
      </c>
      <c r="H1454" t="s">
        <v>1639</v>
      </c>
      <c r="I1454" t="s">
        <v>1639</v>
      </c>
      <c r="J1454" t="s">
        <v>1639</v>
      </c>
    </row>
    <row r="1455" spans="2:10" ht="13.2" x14ac:dyDescent="0.25">
      <c r="B1455" t="s">
        <v>3777</v>
      </c>
      <c r="C1455" t="s">
        <v>1636</v>
      </c>
      <c r="E1455" t="s">
        <v>3778</v>
      </c>
      <c r="H1455" t="s">
        <v>1639</v>
      </c>
      <c r="I1455" t="s">
        <v>1639</v>
      </c>
      <c r="J1455" t="s">
        <v>1639</v>
      </c>
    </row>
    <row r="1456" spans="2:10" ht="13.2" x14ac:dyDescent="0.25">
      <c r="B1456" t="s">
        <v>3779</v>
      </c>
      <c r="C1456" t="s">
        <v>1742</v>
      </c>
      <c r="E1456" t="s">
        <v>3780</v>
      </c>
      <c r="H1456" t="s">
        <v>1639</v>
      </c>
      <c r="I1456" t="s">
        <v>1639</v>
      </c>
      <c r="J1456" t="s">
        <v>1639</v>
      </c>
    </row>
    <row r="1457" spans="2:10" ht="13.2" x14ac:dyDescent="0.25">
      <c r="B1457" t="s">
        <v>3781</v>
      </c>
      <c r="C1457" t="s">
        <v>1742</v>
      </c>
      <c r="E1457" t="s">
        <v>3782</v>
      </c>
      <c r="H1457" t="s">
        <v>1639</v>
      </c>
      <c r="I1457" t="s">
        <v>1639</v>
      </c>
      <c r="J1457" t="s">
        <v>1639</v>
      </c>
    </row>
    <row r="1458" spans="2:10" ht="13.2" x14ac:dyDescent="0.25">
      <c r="B1458" t="s">
        <v>3783</v>
      </c>
      <c r="C1458" t="s">
        <v>1742</v>
      </c>
      <c r="E1458" t="s">
        <v>3784</v>
      </c>
      <c r="H1458" t="s">
        <v>1639</v>
      </c>
      <c r="I1458" t="s">
        <v>1639</v>
      </c>
      <c r="J1458" t="s">
        <v>1639</v>
      </c>
    </row>
    <row r="1459" spans="2:10" ht="13.2" x14ac:dyDescent="0.25">
      <c r="B1459" t="s">
        <v>3785</v>
      </c>
      <c r="C1459" t="s">
        <v>1742</v>
      </c>
      <c r="E1459" t="s">
        <v>3786</v>
      </c>
      <c r="H1459" t="s">
        <v>1639</v>
      </c>
      <c r="I1459" t="s">
        <v>1639</v>
      </c>
      <c r="J1459" t="s">
        <v>1639</v>
      </c>
    </row>
    <row r="1460" spans="2:10" ht="13.2" x14ac:dyDescent="0.25">
      <c r="B1460" t="s">
        <v>3787</v>
      </c>
      <c r="C1460" t="s">
        <v>1742</v>
      </c>
      <c r="E1460" t="s">
        <v>3788</v>
      </c>
      <c r="H1460" t="s">
        <v>1639</v>
      </c>
      <c r="I1460" t="s">
        <v>1639</v>
      </c>
      <c r="J1460" t="s">
        <v>1639</v>
      </c>
    </row>
    <row r="1461" spans="2:10" ht="13.2" x14ac:dyDescent="0.25">
      <c r="B1461" t="s">
        <v>3789</v>
      </c>
      <c r="C1461" t="s">
        <v>1742</v>
      </c>
      <c r="E1461" t="s">
        <v>3790</v>
      </c>
      <c r="H1461" t="s">
        <v>1639</v>
      </c>
      <c r="I1461" t="s">
        <v>1639</v>
      </c>
      <c r="J1461" t="s">
        <v>1639</v>
      </c>
    </row>
    <row r="1462" spans="2:10" ht="13.2" x14ac:dyDescent="0.25">
      <c r="B1462" t="s">
        <v>3791</v>
      </c>
      <c r="C1462" t="s">
        <v>1742</v>
      </c>
      <c r="E1462" t="s">
        <v>3792</v>
      </c>
      <c r="H1462" t="s">
        <v>1639</v>
      </c>
      <c r="I1462" t="s">
        <v>1639</v>
      </c>
      <c r="J1462" t="s">
        <v>1639</v>
      </c>
    </row>
    <row r="1463" spans="2:10" ht="13.2" x14ac:dyDescent="0.25">
      <c r="B1463" t="s">
        <v>3793</v>
      </c>
      <c r="C1463" t="s">
        <v>1742</v>
      </c>
      <c r="E1463" t="s">
        <v>3794</v>
      </c>
      <c r="H1463" t="s">
        <v>1639</v>
      </c>
      <c r="I1463" t="s">
        <v>1639</v>
      </c>
      <c r="J1463" t="s">
        <v>1639</v>
      </c>
    </row>
    <row r="1464" spans="2:10" ht="13.2" x14ac:dyDescent="0.25">
      <c r="B1464" t="s">
        <v>3795</v>
      </c>
      <c r="C1464" t="s">
        <v>1742</v>
      </c>
      <c r="E1464" t="s">
        <v>3796</v>
      </c>
      <c r="H1464" t="s">
        <v>1639</v>
      </c>
      <c r="I1464" t="s">
        <v>1639</v>
      </c>
      <c r="J1464" t="s">
        <v>1639</v>
      </c>
    </row>
    <row r="1465" spans="2:10" ht="13.2" x14ac:dyDescent="0.25">
      <c r="B1465" t="s">
        <v>3797</v>
      </c>
      <c r="C1465" t="s">
        <v>1742</v>
      </c>
      <c r="E1465" t="s">
        <v>3798</v>
      </c>
      <c r="H1465" t="s">
        <v>1639</v>
      </c>
      <c r="I1465" t="s">
        <v>1639</v>
      </c>
      <c r="J1465" t="s">
        <v>1639</v>
      </c>
    </row>
    <row r="1466" spans="2:10" ht="13.2" x14ac:dyDescent="0.25">
      <c r="B1466" t="s">
        <v>3799</v>
      </c>
      <c r="C1466" t="s">
        <v>1742</v>
      </c>
      <c r="E1466" t="s">
        <v>3800</v>
      </c>
      <c r="H1466" t="s">
        <v>1639</v>
      </c>
      <c r="I1466" t="s">
        <v>1639</v>
      </c>
      <c r="J1466" t="s">
        <v>1639</v>
      </c>
    </row>
    <row r="1467" spans="2:10" ht="13.2" x14ac:dyDescent="0.25">
      <c r="B1467" t="s">
        <v>3801</v>
      </c>
      <c r="C1467" t="s">
        <v>1742</v>
      </c>
      <c r="E1467" t="s">
        <v>3802</v>
      </c>
      <c r="H1467" t="s">
        <v>1639</v>
      </c>
      <c r="I1467" t="s">
        <v>1639</v>
      </c>
      <c r="J1467" t="s">
        <v>1639</v>
      </c>
    </row>
    <row r="1468" spans="2:10" ht="13.2" x14ac:dyDescent="0.25">
      <c r="B1468" t="s">
        <v>3803</v>
      </c>
      <c r="C1468" t="s">
        <v>1742</v>
      </c>
      <c r="E1468" t="s">
        <v>3804</v>
      </c>
      <c r="H1468" t="s">
        <v>1639</v>
      </c>
      <c r="I1468" t="s">
        <v>1639</v>
      </c>
      <c r="J1468" t="s">
        <v>1639</v>
      </c>
    </row>
    <row r="1469" spans="2:10" ht="13.2" x14ac:dyDescent="0.25">
      <c r="B1469" t="s">
        <v>3805</v>
      </c>
      <c r="C1469" t="s">
        <v>1742</v>
      </c>
      <c r="E1469" t="s">
        <v>3786</v>
      </c>
      <c r="H1469" t="s">
        <v>1639</v>
      </c>
      <c r="I1469" t="s">
        <v>1639</v>
      </c>
      <c r="J1469" t="s">
        <v>1639</v>
      </c>
    </row>
    <row r="1470" spans="2:10" ht="13.2" x14ac:dyDescent="0.25">
      <c r="B1470" t="s">
        <v>3806</v>
      </c>
      <c r="C1470" t="s">
        <v>1742</v>
      </c>
      <c r="E1470" t="s">
        <v>3807</v>
      </c>
      <c r="H1470" t="s">
        <v>1639</v>
      </c>
      <c r="I1470" t="s">
        <v>1639</v>
      </c>
      <c r="J1470" t="s">
        <v>1639</v>
      </c>
    </row>
    <row r="1471" spans="2:10" ht="13.2" x14ac:dyDescent="0.25">
      <c r="B1471" t="s">
        <v>3808</v>
      </c>
      <c r="C1471" t="s">
        <v>1742</v>
      </c>
      <c r="E1471" t="s">
        <v>3809</v>
      </c>
      <c r="H1471" t="s">
        <v>1639</v>
      </c>
      <c r="I1471" t="s">
        <v>1639</v>
      </c>
      <c r="J1471" t="s">
        <v>1639</v>
      </c>
    </row>
    <row r="1472" spans="2:10" ht="13.2" x14ac:dyDescent="0.25">
      <c r="B1472" t="s">
        <v>3810</v>
      </c>
      <c r="C1472" t="s">
        <v>1754</v>
      </c>
      <c r="E1472" t="s">
        <v>3811</v>
      </c>
      <c r="H1472" t="s">
        <v>1639</v>
      </c>
      <c r="I1472" t="s">
        <v>1639</v>
      </c>
      <c r="J1472" t="s">
        <v>1639</v>
      </c>
    </row>
    <row r="1473" spans="2:10" ht="13.2" x14ac:dyDescent="0.25">
      <c r="B1473" t="s">
        <v>3812</v>
      </c>
      <c r="C1473" t="s">
        <v>1853</v>
      </c>
      <c r="E1473" t="s">
        <v>3813</v>
      </c>
      <c r="H1473" t="s">
        <v>1639</v>
      </c>
      <c r="I1473" t="s">
        <v>1639</v>
      </c>
      <c r="J1473" t="s">
        <v>1639</v>
      </c>
    </row>
    <row r="1474" spans="2:10" ht="13.2" x14ac:dyDescent="0.25">
      <c r="B1474" t="s">
        <v>3814</v>
      </c>
      <c r="C1474" t="s">
        <v>305</v>
      </c>
      <c r="E1474" t="s">
        <v>3815</v>
      </c>
      <c r="H1474" t="s">
        <v>1639</v>
      </c>
      <c r="I1474" t="s">
        <v>1639</v>
      </c>
      <c r="J1474" t="s">
        <v>1639</v>
      </c>
    </row>
    <row r="1475" spans="2:10" ht="13.2" x14ac:dyDescent="0.25">
      <c r="B1475" t="s">
        <v>3816</v>
      </c>
      <c r="C1475" t="s">
        <v>315</v>
      </c>
      <c r="E1475" t="s">
        <v>3813</v>
      </c>
      <c r="H1475" t="s">
        <v>1639</v>
      </c>
      <c r="I1475" t="s">
        <v>1639</v>
      </c>
      <c r="J1475" t="s">
        <v>1639</v>
      </c>
    </row>
    <row r="1476" spans="2:10" ht="13.2" x14ac:dyDescent="0.25">
      <c r="B1476" t="s">
        <v>3817</v>
      </c>
      <c r="C1476" t="s">
        <v>315</v>
      </c>
      <c r="E1476" t="s">
        <v>3818</v>
      </c>
      <c r="H1476" t="s">
        <v>1639</v>
      </c>
      <c r="I1476" t="s">
        <v>1639</v>
      </c>
      <c r="J1476" t="s">
        <v>1639</v>
      </c>
    </row>
    <row r="1477" spans="2:10" ht="13.2" x14ac:dyDescent="0.25">
      <c r="B1477" t="s">
        <v>3819</v>
      </c>
      <c r="C1477" t="s">
        <v>315</v>
      </c>
      <c r="E1477" t="s">
        <v>3820</v>
      </c>
      <c r="H1477" t="s">
        <v>1639</v>
      </c>
      <c r="I1477" t="s">
        <v>1639</v>
      </c>
      <c r="J1477" t="s">
        <v>1639</v>
      </c>
    </row>
    <row r="1478" spans="2:10" ht="13.2" x14ac:dyDescent="0.25">
      <c r="B1478" t="s">
        <v>3821</v>
      </c>
      <c r="C1478" t="s">
        <v>315</v>
      </c>
      <c r="E1478" t="s">
        <v>3822</v>
      </c>
      <c r="H1478" t="s">
        <v>1639</v>
      </c>
      <c r="I1478" t="s">
        <v>1639</v>
      </c>
      <c r="J1478" t="s">
        <v>1639</v>
      </c>
    </row>
    <row r="1479" spans="2:10" ht="13.2" x14ac:dyDescent="0.25">
      <c r="B1479" t="s">
        <v>3823</v>
      </c>
      <c r="C1479" t="s">
        <v>315</v>
      </c>
      <c r="E1479" t="s">
        <v>3824</v>
      </c>
      <c r="H1479" t="s">
        <v>1639</v>
      </c>
      <c r="I1479" t="s">
        <v>1639</v>
      </c>
      <c r="J1479" t="s">
        <v>1639</v>
      </c>
    </row>
    <row r="1480" spans="2:10" ht="13.2" x14ac:dyDescent="0.25">
      <c r="B1480" t="s">
        <v>3825</v>
      </c>
      <c r="C1480" t="s">
        <v>317</v>
      </c>
      <c r="E1480" t="s">
        <v>3826</v>
      </c>
      <c r="H1480" t="s">
        <v>1639</v>
      </c>
      <c r="I1480" t="s">
        <v>1639</v>
      </c>
      <c r="J1480" t="s">
        <v>1639</v>
      </c>
    </row>
    <row r="1481" spans="2:10" ht="13.2" x14ac:dyDescent="0.25">
      <c r="B1481" t="s">
        <v>3827</v>
      </c>
      <c r="C1481" t="s">
        <v>310</v>
      </c>
      <c r="E1481" t="s">
        <v>3828</v>
      </c>
      <c r="H1481" t="s">
        <v>1639</v>
      </c>
      <c r="I1481" t="s">
        <v>1639</v>
      </c>
      <c r="J1481" t="s">
        <v>1639</v>
      </c>
    </row>
    <row r="1482" spans="2:10" ht="13.2" x14ac:dyDescent="0.25">
      <c r="B1482" t="s">
        <v>3829</v>
      </c>
      <c r="C1482" t="s">
        <v>310</v>
      </c>
      <c r="E1482" t="s">
        <v>3830</v>
      </c>
      <c r="H1482" t="s">
        <v>1639</v>
      </c>
      <c r="I1482" t="s">
        <v>1639</v>
      </c>
      <c r="J1482" t="s">
        <v>1639</v>
      </c>
    </row>
    <row r="1483" spans="2:10" ht="13.2" x14ac:dyDescent="0.25">
      <c r="B1483" t="s">
        <v>3831</v>
      </c>
      <c r="C1483" t="s">
        <v>3832</v>
      </c>
      <c r="E1483" t="s">
        <v>3826</v>
      </c>
      <c r="H1483" t="s">
        <v>1639</v>
      </c>
      <c r="I1483" t="s">
        <v>1639</v>
      </c>
      <c r="J1483" t="s">
        <v>1639</v>
      </c>
    </row>
    <row r="1484" spans="2:10" ht="13.2" x14ac:dyDescent="0.25">
      <c r="B1484" t="s">
        <v>3833</v>
      </c>
      <c r="C1484" t="s">
        <v>3832</v>
      </c>
      <c r="E1484" t="s">
        <v>3834</v>
      </c>
      <c r="H1484" t="s">
        <v>1639</v>
      </c>
      <c r="I1484" t="s">
        <v>1639</v>
      </c>
      <c r="J1484" t="s">
        <v>1639</v>
      </c>
    </row>
    <row r="1485" spans="2:10" ht="13.2" x14ac:dyDescent="0.25">
      <c r="B1485" t="s">
        <v>3835</v>
      </c>
      <c r="C1485" t="s">
        <v>320</v>
      </c>
      <c r="E1485" t="s">
        <v>3836</v>
      </c>
      <c r="H1485" t="s">
        <v>1639</v>
      </c>
      <c r="I1485" t="s">
        <v>1639</v>
      </c>
      <c r="J1485" t="s">
        <v>1639</v>
      </c>
    </row>
    <row r="1486" spans="2:10" ht="13.2" x14ac:dyDescent="0.25">
      <c r="B1486" t="s">
        <v>3837</v>
      </c>
      <c r="C1486" t="s">
        <v>311</v>
      </c>
      <c r="E1486" t="s">
        <v>3838</v>
      </c>
      <c r="H1486" t="s">
        <v>1639</v>
      </c>
      <c r="I1486" t="s">
        <v>1639</v>
      </c>
      <c r="J1486" t="s">
        <v>1639</v>
      </c>
    </row>
    <row r="1487" spans="2:10" ht="13.2" x14ac:dyDescent="0.25">
      <c r="B1487" t="s">
        <v>3839</v>
      </c>
      <c r="C1487" t="s">
        <v>313</v>
      </c>
      <c r="E1487" t="s">
        <v>3840</v>
      </c>
      <c r="H1487" t="s">
        <v>1639</v>
      </c>
      <c r="I1487" t="s">
        <v>1639</v>
      </c>
      <c r="J1487" t="s">
        <v>1639</v>
      </c>
    </row>
    <row r="1488" spans="2:10" ht="13.2" x14ac:dyDescent="0.25">
      <c r="B1488" t="s">
        <v>3841</v>
      </c>
      <c r="C1488" t="s">
        <v>1636</v>
      </c>
      <c r="E1488" t="s">
        <v>3842</v>
      </c>
      <c r="H1488" t="s">
        <v>3843</v>
      </c>
      <c r="I1488" t="s">
        <v>3844</v>
      </c>
      <c r="J1488" t="s">
        <v>1639</v>
      </c>
    </row>
    <row r="1489" spans="2:10" ht="13.2" x14ac:dyDescent="0.25">
      <c r="B1489" t="s">
        <v>3845</v>
      </c>
      <c r="C1489" t="s">
        <v>1742</v>
      </c>
      <c r="E1489" t="s">
        <v>3842</v>
      </c>
      <c r="H1489" t="s">
        <v>3843</v>
      </c>
      <c r="I1489" t="s">
        <v>3844</v>
      </c>
      <c r="J1489" t="s">
        <v>1639</v>
      </c>
    </row>
    <row r="1490" spans="2:10" ht="13.2" x14ac:dyDescent="0.25">
      <c r="B1490" t="s">
        <v>3846</v>
      </c>
      <c r="C1490" t="s">
        <v>3248</v>
      </c>
      <c r="E1490" t="s">
        <v>3842</v>
      </c>
      <c r="H1490" t="s">
        <v>3843</v>
      </c>
      <c r="I1490" t="s">
        <v>3844</v>
      </c>
      <c r="J1490" t="s">
        <v>1639</v>
      </c>
    </row>
    <row r="1491" spans="2:10" ht="13.2" x14ac:dyDescent="0.25">
      <c r="B1491" t="s">
        <v>3847</v>
      </c>
      <c r="C1491" t="s">
        <v>1754</v>
      </c>
      <c r="E1491" t="s">
        <v>3842</v>
      </c>
      <c r="H1491" t="s">
        <v>3843</v>
      </c>
      <c r="I1491" t="s">
        <v>3844</v>
      </c>
      <c r="J1491" t="s">
        <v>1639</v>
      </c>
    </row>
    <row r="1492" spans="2:10" ht="13.2" x14ac:dyDescent="0.25">
      <c r="B1492" t="s">
        <v>3848</v>
      </c>
      <c r="C1492" t="s">
        <v>1853</v>
      </c>
      <c r="E1492" t="s">
        <v>3842</v>
      </c>
      <c r="H1492" t="s">
        <v>3843</v>
      </c>
      <c r="I1492" t="s">
        <v>3844</v>
      </c>
      <c r="J1492" t="s">
        <v>1639</v>
      </c>
    </row>
    <row r="1493" spans="2:10" ht="13.2" x14ac:dyDescent="0.25">
      <c r="B1493" t="s">
        <v>3849</v>
      </c>
      <c r="C1493" t="s">
        <v>305</v>
      </c>
      <c r="E1493" t="s">
        <v>3842</v>
      </c>
      <c r="H1493" t="s">
        <v>3843</v>
      </c>
      <c r="I1493" t="s">
        <v>3844</v>
      </c>
      <c r="J1493" t="s">
        <v>1639</v>
      </c>
    </row>
    <row r="1494" spans="2:10" ht="13.2" x14ac:dyDescent="0.25">
      <c r="B1494" t="s">
        <v>3850</v>
      </c>
      <c r="C1494" t="s">
        <v>315</v>
      </c>
      <c r="E1494" t="s">
        <v>3842</v>
      </c>
      <c r="H1494" t="s">
        <v>3843</v>
      </c>
      <c r="I1494" t="s">
        <v>3844</v>
      </c>
      <c r="J1494" t="s">
        <v>1639</v>
      </c>
    </row>
    <row r="1495" spans="2:10" ht="13.2" x14ac:dyDescent="0.25">
      <c r="B1495" t="s">
        <v>3851</v>
      </c>
      <c r="C1495" t="s">
        <v>2009</v>
      </c>
      <c r="E1495" t="s">
        <v>3842</v>
      </c>
      <c r="H1495" t="s">
        <v>3843</v>
      </c>
      <c r="I1495" t="s">
        <v>3844</v>
      </c>
      <c r="J1495" t="s">
        <v>1639</v>
      </c>
    </row>
    <row r="1496" spans="2:10" ht="13.2" x14ac:dyDescent="0.25">
      <c r="B1496" t="s">
        <v>3852</v>
      </c>
      <c r="C1496" t="s">
        <v>314</v>
      </c>
      <c r="E1496" t="s">
        <v>3842</v>
      </c>
      <c r="H1496" t="s">
        <v>3843</v>
      </c>
      <c r="I1496" t="s">
        <v>3844</v>
      </c>
      <c r="J1496" t="s">
        <v>1639</v>
      </c>
    </row>
    <row r="1497" spans="2:10" ht="13.2" x14ac:dyDescent="0.25">
      <c r="B1497" t="s">
        <v>3853</v>
      </c>
      <c r="C1497" t="s">
        <v>325</v>
      </c>
      <c r="E1497" t="s">
        <v>3842</v>
      </c>
      <c r="H1497" t="s">
        <v>3843</v>
      </c>
      <c r="I1497" t="s">
        <v>3844</v>
      </c>
      <c r="J1497" t="s">
        <v>1639</v>
      </c>
    </row>
    <row r="1498" spans="2:10" ht="13.2" x14ac:dyDescent="0.25">
      <c r="B1498" t="s">
        <v>3854</v>
      </c>
      <c r="C1498" t="s">
        <v>317</v>
      </c>
      <c r="E1498" t="s">
        <v>3842</v>
      </c>
      <c r="H1498" t="s">
        <v>3843</v>
      </c>
      <c r="I1498" t="s">
        <v>3844</v>
      </c>
      <c r="J1498" t="s">
        <v>1639</v>
      </c>
    </row>
    <row r="1499" spans="2:10" ht="13.2" x14ac:dyDescent="0.25">
      <c r="B1499" t="s">
        <v>3855</v>
      </c>
      <c r="C1499" t="s">
        <v>320</v>
      </c>
      <c r="E1499" t="s">
        <v>3842</v>
      </c>
      <c r="H1499" t="s">
        <v>3843</v>
      </c>
      <c r="I1499" t="s">
        <v>3844</v>
      </c>
      <c r="J1499" t="s">
        <v>1639</v>
      </c>
    </row>
    <row r="1500" spans="2:10" ht="13.2" x14ac:dyDescent="0.25">
      <c r="B1500" t="s">
        <v>3856</v>
      </c>
      <c r="C1500" t="s">
        <v>3857</v>
      </c>
      <c r="E1500" t="s">
        <v>3842</v>
      </c>
      <c r="H1500" t="s">
        <v>3843</v>
      </c>
      <c r="I1500" t="s">
        <v>3844</v>
      </c>
      <c r="J1500" t="s">
        <v>1639</v>
      </c>
    </row>
    <row r="1501" spans="2:10" ht="13.2" x14ac:dyDescent="0.25">
      <c r="B1501" t="s">
        <v>3858</v>
      </c>
      <c r="C1501" t="s">
        <v>3859</v>
      </c>
      <c r="E1501" t="s">
        <v>3842</v>
      </c>
      <c r="H1501" t="s">
        <v>3843</v>
      </c>
      <c r="I1501" t="s">
        <v>3844</v>
      </c>
      <c r="J1501" t="s">
        <v>1639</v>
      </c>
    </row>
    <row r="1502" spans="2:10" ht="13.2" x14ac:dyDescent="0.25">
      <c r="B1502" t="s">
        <v>3860</v>
      </c>
      <c r="C1502" t="s">
        <v>2321</v>
      </c>
      <c r="E1502" t="s">
        <v>3842</v>
      </c>
      <c r="H1502" t="s">
        <v>3843</v>
      </c>
      <c r="I1502" t="s">
        <v>3844</v>
      </c>
      <c r="J1502" t="s">
        <v>1639</v>
      </c>
    </row>
    <row r="1503" spans="2:10" ht="13.2" x14ac:dyDescent="0.25">
      <c r="B1503" t="s">
        <v>3861</v>
      </c>
      <c r="C1503" t="s">
        <v>310</v>
      </c>
      <c r="E1503" t="s">
        <v>3842</v>
      </c>
      <c r="H1503" t="s">
        <v>3843</v>
      </c>
      <c r="I1503" t="s">
        <v>3844</v>
      </c>
      <c r="J1503" t="s">
        <v>1639</v>
      </c>
    </row>
    <row r="1504" spans="2:10" ht="13.2" x14ac:dyDescent="0.25">
      <c r="B1504" t="s">
        <v>3862</v>
      </c>
      <c r="C1504" t="s">
        <v>306</v>
      </c>
      <c r="E1504" t="s">
        <v>3842</v>
      </c>
      <c r="H1504" t="s">
        <v>3843</v>
      </c>
      <c r="I1504" t="s">
        <v>3844</v>
      </c>
      <c r="J1504" t="s">
        <v>1639</v>
      </c>
    </row>
    <row r="1505" spans="2:10" ht="13.2" x14ac:dyDescent="0.25">
      <c r="B1505" t="s">
        <v>3863</v>
      </c>
      <c r="C1505" t="s">
        <v>2567</v>
      </c>
      <c r="E1505" t="s">
        <v>3842</v>
      </c>
      <c r="H1505" t="s">
        <v>3843</v>
      </c>
      <c r="I1505" t="s">
        <v>3844</v>
      </c>
      <c r="J1505" t="s">
        <v>1639</v>
      </c>
    </row>
    <row r="1506" spans="2:10" ht="13.2" x14ac:dyDescent="0.25">
      <c r="B1506" t="s">
        <v>3864</v>
      </c>
      <c r="C1506" t="s">
        <v>311</v>
      </c>
      <c r="E1506" t="s">
        <v>3842</v>
      </c>
      <c r="H1506" t="s">
        <v>3843</v>
      </c>
      <c r="I1506" t="s">
        <v>3844</v>
      </c>
      <c r="J1506" t="s">
        <v>1639</v>
      </c>
    </row>
    <row r="1507" spans="2:10" ht="13.2" x14ac:dyDescent="0.25">
      <c r="B1507" t="s">
        <v>3865</v>
      </c>
      <c r="C1507" t="s">
        <v>313</v>
      </c>
      <c r="E1507" t="s">
        <v>3842</v>
      </c>
      <c r="H1507" t="s">
        <v>3843</v>
      </c>
      <c r="I1507" t="s">
        <v>3844</v>
      </c>
      <c r="J1507" t="s">
        <v>1639</v>
      </c>
    </row>
    <row r="1508" spans="2:10" ht="13.2" x14ac:dyDescent="0.25">
      <c r="B1508" t="s">
        <v>3866</v>
      </c>
      <c r="C1508" t="s">
        <v>3059</v>
      </c>
      <c r="E1508" t="s">
        <v>3842</v>
      </c>
      <c r="H1508" t="s">
        <v>3843</v>
      </c>
      <c r="I1508" t="s">
        <v>3844</v>
      </c>
      <c r="J1508" t="s">
        <v>1639</v>
      </c>
    </row>
    <row r="1509" spans="2:10" ht="13.2" x14ac:dyDescent="0.25">
      <c r="B1509" t="s">
        <v>3867</v>
      </c>
      <c r="C1509" t="s">
        <v>322</v>
      </c>
      <c r="E1509" t="s">
        <v>3842</v>
      </c>
      <c r="H1509" t="s">
        <v>3843</v>
      </c>
      <c r="I1509" t="s">
        <v>3844</v>
      </c>
      <c r="J1509" t="s">
        <v>1639</v>
      </c>
    </row>
    <row r="1510" spans="2:10" ht="13.2" x14ac:dyDescent="0.25">
      <c r="B1510" t="s">
        <v>3868</v>
      </c>
      <c r="C1510" t="s">
        <v>3173</v>
      </c>
      <c r="E1510" t="s">
        <v>3842</v>
      </c>
      <c r="H1510" t="s">
        <v>3843</v>
      </c>
      <c r="I1510" t="s">
        <v>3844</v>
      </c>
      <c r="J1510" t="s">
        <v>1639</v>
      </c>
    </row>
    <row r="1511" spans="2:10" ht="13.2" x14ac:dyDescent="0.25">
      <c r="B1511" t="s">
        <v>3869</v>
      </c>
      <c r="C1511" t="s">
        <v>315</v>
      </c>
      <c r="E1511" t="s">
        <v>3870</v>
      </c>
      <c r="H1511">
        <v>0</v>
      </c>
      <c r="I1511">
        <v>0</v>
      </c>
      <c r="J1511" t="s">
        <v>1639</v>
      </c>
    </row>
    <row r="1512" spans="2:10" ht="13.2" x14ac:dyDescent="0.25">
      <c r="B1512" t="s">
        <v>3871</v>
      </c>
      <c r="C1512" t="s">
        <v>1636</v>
      </c>
      <c r="E1512" t="s">
        <v>3872</v>
      </c>
      <c r="H1512" t="s">
        <v>1639</v>
      </c>
      <c r="I1512" t="s">
        <v>1639</v>
      </c>
      <c r="J1512" t="s">
        <v>1639</v>
      </c>
    </row>
  </sheetData>
  <autoFilter ref="A1:J1512" xr:uid="{7A776BD8-3AB8-4821-9061-15AB1B762C9D}"/>
  <conditionalFormatting sqref="E78">
    <cfRule type="containsBlanks" dxfId="19" priority="34">
      <formula>LEN(TRIM(E78))=0</formula>
    </cfRule>
  </conditionalFormatting>
  <conditionalFormatting sqref="D85">
    <cfRule type="containsBlanks" dxfId="18" priority="33">
      <formula>LEN(TRIM(D85))=0</formula>
    </cfRule>
  </conditionalFormatting>
  <conditionalFormatting sqref="D86">
    <cfRule type="containsBlanks" dxfId="17" priority="32">
      <formula>LEN(TRIM(D86))=0</formula>
    </cfRule>
  </conditionalFormatting>
  <conditionalFormatting sqref="E85">
    <cfRule type="containsBlanks" dxfId="16" priority="31">
      <formula>LEN(TRIM(E85))=0</formula>
    </cfRule>
  </conditionalFormatting>
  <conditionalFormatting sqref="D88">
    <cfRule type="containsBlanks" dxfId="15" priority="30">
      <formula>LEN(TRIM(D88))=0</formula>
    </cfRule>
  </conditionalFormatting>
  <conditionalFormatting sqref="D89">
    <cfRule type="containsBlanks" dxfId="14" priority="29">
      <formula>LEN(TRIM(D89))=0</formula>
    </cfRule>
  </conditionalFormatting>
  <conditionalFormatting sqref="E122">
    <cfRule type="containsBlanks" dxfId="13" priority="20">
      <formula>LEN(TRIM(E122))=0</formula>
    </cfRule>
  </conditionalFormatting>
  <conditionalFormatting sqref="E89">
    <cfRule type="containsBlanks" dxfId="12" priority="27">
      <formula>LEN(TRIM(E89))=0</formula>
    </cfRule>
  </conditionalFormatting>
  <conditionalFormatting sqref="E88">
    <cfRule type="containsBlanks" dxfId="11" priority="28">
      <formula>LEN(TRIM(E88))=0</formula>
    </cfRule>
  </conditionalFormatting>
  <conditionalFormatting sqref="E90">
    <cfRule type="containsBlanks" dxfId="10" priority="26">
      <formula>LEN(TRIM(E90))=0</formula>
    </cfRule>
  </conditionalFormatting>
  <conditionalFormatting sqref="E91">
    <cfRule type="containsBlanks" dxfId="9" priority="25">
      <formula>LEN(TRIM(E91))=0</formula>
    </cfRule>
  </conditionalFormatting>
  <conditionalFormatting sqref="D97">
    <cfRule type="containsBlanks" dxfId="8" priority="24">
      <formula>LEN(TRIM(D97))=0</formula>
    </cfRule>
  </conditionalFormatting>
  <conditionalFormatting sqref="D98">
    <cfRule type="containsBlanks" dxfId="7" priority="23">
      <formula>LEN(TRIM(D98))=0</formula>
    </cfRule>
  </conditionalFormatting>
  <conditionalFormatting sqref="D96">
    <cfRule type="containsBlanks" dxfId="6" priority="22">
      <formula>LEN(TRIM(D96))=0</formula>
    </cfRule>
  </conditionalFormatting>
  <conditionalFormatting sqref="D122">
    <cfRule type="containsBlanks" dxfId="5" priority="21">
      <formula>LEN(TRIM(D122))=0</formula>
    </cfRule>
  </conditionalFormatting>
  <conditionalFormatting sqref="D126">
    <cfRule type="containsBlanks" dxfId="4" priority="19">
      <formula>LEN(TRIM(D126))=0</formula>
    </cfRule>
  </conditionalFormatting>
  <conditionalFormatting sqref="D127">
    <cfRule type="containsBlanks" dxfId="3" priority="18">
      <formula>LEN(TRIM(D127))=0</formula>
    </cfRule>
  </conditionalFormatting>
  <conditionalFormatting sqref="E126">
    <cfRule type="containsBlanks" dxfId="2" priority="17">
      <formula>LEN(TRIM(E126))=0</formula>
    </cfRule>
  </conditionalFormatting>
  <conditionalFormatting sqref="E127">
    <cfRule type="containsBlanks" dxfId="1" priority="16">
      <formula>LEN(TRIM(E127))=0</formula>
    </cfRule>
  </conditionalFormatting>
  <conditionalFormatting sqref="D91">
    <cfRule type="containsBlanks" dxfId="0" priority="11">
      <formula>LEN(TRIM(D91))=0</formula>
    </cfRule>
  </conditionalFormatting>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3:A215"/>
  <sheetViews>
    <sheetView topLeftCell="A36" workbookViewId="0">
      <selection activeCell="A57" sqref="A57:A62"/>
    </sheetView>
  </sheetViews>
  <sheetFormatPr defaultRowHeight="13.2" x14ac:dyDescent="0.25"/>
  <cols>
    <col min="1" max="1" width="31.6640625" bestFit="1" customWidth="1"/>
    <col min="2" max="2" width="23.6640625" bestFit="1" customWidth="1"/>
  </cols>
  <sheetData>
    <row r="3" spans="1:1" x14ac:dyDescent="0.25">
      <c r="A3" s="179" t="s">
        <v>3873</v>
      </c>
    </row>
    <row r="4" spans="1:1" x14ac:dyDescent="0.25">
      <c r="A4" s="180" t="s">
        <v>1635</v>
      </c>
    </row>
    <row r="5" spans="1:1" x14ac:dyDescent="0.25">
      <c r="A5" s="181" t="s">
        <v>329</v>
      </c>
    </row>
    <row r="6" spans="1:1" x14ac:dyDescent="0.25">
      <c r="A6" s="181" t="s">
        <v>356</v>
      </c>
    </row>
    <row r="7" spans="1:1" x14ac:dyDescent="0.25">
      <c r="A7" s="181" t="s">
        <v>382</v>
      </c>
    </row>
    <row r="8" spans="1:1" x14ac:dyDescent="0.25">
      <c r="A8" s="181" t="s">
        <v>408</v>
      </c>
    </row>
    <row r="9" spans="1:1" x14ac:dyDescent="0.25">
      <c r="A9" s="181" t="s">
        <v>434</v>
      </c>
    </row>
    <row r="10" spans="1:1" x14ac:dyDescent="0.25">
      <c r="A10" s="181" t="s">
        <v>459</v>
      </c>
    </row>
    <row r="11" spans="1:1" x14ac:dyDescent="0.25">
      <c r="A11" s="180" t="s">
        <v>1632</v>
      </c>
    </row>
    <row r="12" spans="1:1" x14ac:dyDescent="0.25">
      <c r="A12" s="181" t="s">
        <v>330</v>
      </c>
    </row>
    <row r="13" spans="1:1" x14ac:dyDescent="0.25">
      <c r="A13" s="181" t="s">
        <v>357</v>
      </c>
    </row>
    <row r="14" spans="1:1" x14ac:dyDescent="0.25">
      <c r="A14" s="181" t="s">
        <v>383</v>
      </c>
    </row>
    <row r="15" spans="1:1" x14ac:dyDescent="0.25">
      <c r="A15" s="181" t="s">
        <v>409</v>
      </c>
    </row>
    <row r="16" spans="1:1" x14ac:dyDescent="0.25">
      <c r="A16" s="181" t="s">
        <v>435</v>
      </c>
    </row>
    <row r="17" spans="1:1" x14ac:dyDescent="0.25">
      <c r="A17" s="181" t="s">
        <v>460</v>
      </c>
    </row>
    <row r="18" spans="1:1" x14ac:dyDescent="0.25">
      <c r="A18" s="181" t="s">
        <v>482</v>
      </c>
    </row>
    <row r="19" spans="1:1" x14ac:dyDescent="0.25">
      <c r="A19" s="180" t="s">
        <v>3874</v>
      </c>
    </row>
    <row r="20" spans="1:1" x14ac:dyDescent="0.25">
      <c r="A20" s="181" t="s">
        <v>3875</v>
      </c>
    </row>
    <row r="21" spans="1:1" x14ac:dyDescent="0.25">
      <c r="A21" s="181" t="s">
        <v>3876</v>
      </c>
    </row>
    <row r="22" spans="1:1" x14ac:dyDescent="0.25">
      <c r="A22" s="181" t="s">
        <v>3877</v>
      </c>
    </row>
    <row r="23" spans="1:1" x14ac:dyDescent="0.25">
      <c r="A23" s="181" t="s">
        <v>3878</v>
      </c>
    </row>
    <row r="24" spans="1:1" x14ac:dyDescent="0.25">
      <c r="A24" s="180" t="s">
        <v>305</v>
      </c>
    </row>
    <row r="25" spans="1:1" x14ac:dyDescent="0.25">
      <c r="A25" s="181" t="s">
        <v>332</v>
      </c>
    </row>
    <row r="26" spans="1:1" x14ac:dyDescent="0.25">
      <c r="A26" s="181" t="s">
        <v>359</v>
      </c>
    </row>
    <row r="27" spans="1:1" x14ac:dyDescent="0.25">
      <c r="A27" s="181" t="s">
        <v>385</v>
      </c>
    </row>
    <row r="28" spans="1:1" x14ac:dyDescent="0.25">
      <c r="A28" s="181" t="s">
        <v>411</v>
      </c>
    </row>
    <row r="29" spans="1:1" x14ac:dyDescent="0.25">
      <c r="A29" s="181" t="s">
        <v>437</v>
      </c>
    </row>
    <row r="30" spans="1:1" x14ac:dyDescent="0.25">
      <c r="A30" s="181" t="s">
        <v>461</v>
      </c>
    </row>
    <row r="31" spans="1:1" x14ac:dyDescent="0.25">
      <c r="A31" s="180" t="s">
        <v>306</v>
      </c>
    </row>
    <row r="32" spans="1:1" x14ac:dyDescent="0.25">
      <c r="A32" s="181" t="s">
        <v>333</v>
      </c>
    </row>
    <row r="33" spans="1:1" x14ac:dyDescent="0.25">
      <c r="A33" s="181" t="s">
        <v>360</v>
      </c>
    </row>
    <row r="34" spans="1:1" x14ac:dyDescent="0.25">
      <c r="A34" s="181" t="s">
        <v>386</v>
      </c>
    </row>
    <row r="35" spans="1:1" x14ac:dyDescent="0.25">
      <c r="A35" s="181" t="s">
        <v>412</v>
      </c>
    </row>
    <row r="36" spans="1:1" x14ac:dyDescent="0.25">
      <c r="A36" s="181" t="s">
        <v>438</v>
      </c>
    </row>
    <row r="37" spans="1:1" x14ac:dyDescent="0.25">
      <c r="A37" s="181" t="s">
        <v>462</v>
      </c>
    </row>
    <row r="38" spans="1:1" x14ac:dyDescent="0.25">
      <c r="A38" s="180" t="s">
        <v>1630</v>
      </c>
    </row>
    <row r="39" spans="1:1" x14ac:dyDescent="0.25">
      <c r="A39" s="181" t="s">
        <v>334</v>
      </c>
    </row>
    <row r="40" spans="1:1" x14ac:dyDescent="0.25">
      <c r="A40" s="181" t="s">
        <v>361</v>
      </c>
    </row>
    <row r="41" spans="1:1" x14ac:dyDescent="0.25">
      <c r="A41" s="181" t="s">
        <v>387</v>
      </c>
    </row>
    <row r="42" spans="1:1" x14ac:dyDescent="0.25">
      <c r="A42" s="181" t="s">
        <v>413</v>
      </c>
    </row>
    <row r="43" spans="1:1" x14ac:dyDescent="0.25">
      <c r="A43" s="181" t="s">
        <v>439</v>
      </c>
    </row>
    <row r="44" spans="1:1" x14ac:dyDescent="0.25">
      <c r="A44" s="181" t="s">
        <v>463</v>
      </c>
    </row>
    <row r="45" spans="1:1" x14ac:dyDescent="0.25">
      <c r="A45" s="181" t="s">
        <v>483</v>
      </c>
    </row>
    <row r="46" spans="1:1" x14ac:dyDescent="0.25">
      <c r="A46" s="181" t="s">
        <v>498</v>
      </c>
    </row>
    <row r="47" spans="1:1" x14ac:dyDescent="0.25">
      <c r="A47" s="180" t="s">
        <v>1624</v>
      </c>
    </row>
    <row r="48" spans="1:1" x14ac:dyDescent="0.25">
      <c r="A48" s="181" t="s">
        <v>335</v>
      </c>
    </row>
    <row r="49" spans="1:1" x14ac:dyDescent="0.25">
      <c r="A49" s="181" t="s">
        <v>362</v>
      </c>
    </row>
    <row r="50" spans="1:1" x14ac:dyDescent="0.25">
      <c r="A50" s="181" t="s">
        <v>388</v>
      </c>
    </row>
    <row r="51" spans="1:1" x14ac:dyDescent="0.25">
      <c r="A51" s="181" t="s">
        <v>414</v>
      </c>
    </row>
    <row r="52" spans="1:1" x14ac:dyDescent="0.25">
      <c r="A52" s="181" t="s">
        <v>440</v>
      </c>
    </row>
    <row r="53" spans="1:1" x14ac:dyDescent="0.25">
      <c r="A53" s="181" t="s">
        <v>464</v>
      </c>
    </row>
    <row r="54" spans="1:1" x14ac:dyDescent="0.25">
      <c r="A54" s="181" t="s">
        <v>484</v>
      </c>
    </row>
    <row r="55" spans="1:1" x14ac:dyDescent="0.25">
      <c r="A55" s="181" t="s">
        <v>499</v>
      </c>
    </row>
    <row r="56" spans="1:1" x14ac:dyDescent="0.25">
      <c r="A56" s="180" t="s">
        <v>3879</v>
      </c>
    </row>
    <row r="57" spans="1:1" x14ac:dyDescent="0.25">
      <c r="A57" s="181" t="s">
        <v>3880</v>
      </c>
    </row>
    <row r="58" spans="1:1" x14ac:dyDescent="0.25">
      <c r="A58" s="181" t="s">
        <v>3881</v>
      </c>
    </row>
    <row r="59" spans="1:1" x14ac:dyDescent="0.25">
      <c r="A59" s="181" t="s">
        <v>3882</v>
      </c>
    </row>
    <row r="60" spans="1:1" x14ac:dyDescent="0.25">
      <c r="A60" s="181" t="s">
        <v>3883</v>
      </c>
    </row>
    <row r="61" spans="1:1" x14ac:dyDescent="0.25">
      <c r="A61" s="181" t="s">
        <v>3884</v>
      </c>
    </row>
    <row r="62" spans="1:1" x14ac:dyDescent="0.25">
      <c r="A62" s="181" t="s">
        <v>3885</v>
      </c>
    </row>
    <row r="63" spans="1:1" x14ac:dyDescent="0.25">
      <c r="A63" s="180" t="s">
        <v>310</v>
      </c>
    </row>
    <row r="64" spans="1:1" x14ac:dyDescent="0.25">
      <c r="A64" s="181" t="s">
        <v>337</v>
      </c>
    </row>
    <row r="65" spans="1:1" x14ac:dyDescent="0.25">
      <c r="A65" s="181" t="s">
        <v>364</v>
      </c>
    </row>
    <row r="66" spans="1:1" x14ac:dyDescent="0.25">
      <c r="A66" s="181" t="s">
        <v>390</v>
      </c>
    </row>
    <row r="67" spans="1:1" x14ac:dyDescent="0.25">
      <c r="A67" s="181" t="s">
        <v>416</v>
      </c>
    </row>
    <row r="68" spans="1:1" x14ac:dyDescent="0.25">
      <c r="A68" s="181" t="s">
        <v>442</v>
      </c>
    </row>
    <row r="69" spans="1:1" x14ac:dyDescent="0.25">
      <c r="A69" s="181" t="s">
        <v>466</v>
      </c>
    </row>
    <row r="70" spans="1:1" x14ac:dyDescent="0.25">
      <c r="A70" s="181" t="s">
        <v>485</v>
      </c>
    </row>
    <row r="71" spans="1:1" x14ac:dyDescent="0.25">
      <c r="A71" s="181" t="s">
        <v>500</v>
      </c>
    </row>
    <row r="72" spans="1:1" x14ac:dyDescent="0.25">
      <c r="A72" s="181" t="s">
        <v>510</v>
      </c>
    </row>
    <row r="73" spans="1:1" x14ac:dyDescent="0.25">
      <c r="A73" s="181" t="s">
        <v>515</v>
      </c>
    </row>
    <row r="74" spans="1:1" x14ac:dyDescent="0.25">
      <c r="A74" s="180" t="s">
        <v>311</v>
      </c>
    </row>
    <row r="75" spans="1:1" x14ac:dyDescent="0.25">
      <c r="A75" s="181" t="s">
        <v>338</v>
      </c>
    </row>
    <row r="76" spans="1:1" x14ac:dyDescent="0.25">
      <c r="A76" s="181" t="s">
        <v>365</v>
      </c>
    </row>
    <row r="77" spans="1:1" x14ac:dyDescent="0.25">
      <c r="A77" s="181" t="s">
        <v>391</v>
      </c>
    </row>
    <row r="78" spans="1:1" x14ac:dyDescent="0.25">
      <c r="A78" s="181" t="s">
        <v>417</v>
      </c>
    </row>
    <row r="79" spans="1:1" x14ac:dyDescent="0.25">
      <c r="A79" s="181" t="s">
        <v>443</v>
      </c>
    </row>
    <row r="80" spans="1:1" x14ac:dyDescent="0.25">
      <c r="A80" s="181" t="s">
        <v>467</v>
      </c>
    </row>
    <row r="81" spans="1:1" x14ac:dyDescent="0.25">
      <c r="A81" s="181" t="s">
        <v>486</v>
      </c>
    </row>
    <row r="82" spans="1:1" x14ac:dyDescent="0.25">
      <c r="A82" s="181" t="s">
        <v>501</v>
      </c>
    </row>
    <row r="83" spans="1:1" x14ac:dyDescent="0.25">
      <c r="A83" s="181" t="s">
        <v>511</v>
      </c>
    </row>
    <row r="84" spans="1:1" x14ac:dyDescent="0.25">
      <c r="A84" s="180" t="s">
        <v>1626</v>
      </c>
    </row>
    <row r="85" spans="1:1" x14ac:dyDescent="0.25">
      <c r="A85" s="181" t="s">
        <v>339</v>
      </c>
    </row>
    <row r="86" spans="1:1" x14ac:dyDescent="0.25">
      <c r="A86" s="181" t="s">
        <v>366</v>
      </c>
    </row>
    <row r="87" spans="1:1" x14ac:dyDescent="0.25">
      <c r="A87" s="181" t="s">
        <v>392</v>
      </c>
    </row>
    <row r="88" spans="1:1" x14ac:dyDescent="0.25">
      <c r="A88" s="181" t="s">
        <v>418</v>
      </c>
    </row>
    <row r="89" spans="1:1" x14ac:dyDescent="0.25">
      <c r="A89" s="181" t="s">
        <v>444</v>
      </c>
    </row>
    <row r="90" spans="1:1" x14ac:dyDescent="0.25">
      <c r="A90" s="181" t="s">
        <v>468</v>
      </c>
    </row>
    <row r="91" spans="1:1" x14ac:dyDescent="0.25">
      <c r="A91" s="181" t="s">
        <v>487</v>
      </c>
    </row>
    <row r="92" spans="1:1" x14ac:dyDescent="0.25">
      <c r="A92" s="181" t="s">
        <v>502</v>
      </c>
    </row>
    <row r="93" spans="1:1" x14ac:dyDescent="0.25">
      <c r="A93" s="180" t="s">
        <v>313</v>
      </c>
    </row>
    <row r="94" spans="1:1" x14ac:dyDescent="0.25">
      <c r="A94" s="181" t="s">
        <v>340</v>
      </c>
    </row>
    <row r="95" spans="1:1" x14ac:dyDescent="0.25">
      <c r="A95" s="181" t="s">
        <v>367</v>
      </c>
    </row>
    <row r="96" spans="1:1" x14ac:dyDescent="0.25">
      <c r="A96" s="181" t="s">
        <v>393</v>
      </c>
    </row>
    <row r="97" spans="1:1" x14ac:dyDescent="0.25">
      <c r="A97" s="181" t="s">
        <v>419</v>
      </c>
    </row>
    <row r="98" spans="1:1" x14ac:dyDescent="0.25">
      <c r="A98" s="181" t="s">
        <v>445</v>
      </c>
    </row>
    <row r="99" spans="1:1" x14ac:dyDescent="0.25">
      <c r="A99" s="181" t="s">
        <v>469</v>
      </c>
    </row>
    <row r="100" spans="1:1" x14ac:dyDescent="0.25">
      <c r="A100" s="181" t="s">
        <v>488</v>
      </c>
    </row>
    <row r="101" spans="1:1" x14ac:dyDescent="0.25">
      <c r="A101" s="181" t="s">
        <v>503</v>
      </c>
    </row>
    <row r="102" spans="1:1" x14ac:dyDescent="0.25">
      <c r="A102" s="180" t="s">
        <v>314</v>
      </c>
    </row>
    <row r="103" spans="1:1" x14ac:dyDescent="0.25">
      <c r="A103" s="181" t="s">
        <v>341</v>
      </c>
    </row>
    <row r="104" spans="1:1" x14ac:dyDescent="0.25">
      <c r="A104" s="181" t="s">
        <v>368</v>
      </c>
    </row>
    <row r="105" spans="1:1" x14ac:dyDescent="0.25">
      <c r="A105" s="181" t="s">
        <v>394</v>
      </c>
    </row>
    <row r="106" spans="1:1" x14ac:dyDescent="0.25">
      <c r="A106" s="181" t="s">
        <v>420</v>
      </c>
    </row>
    <row r="107" spans="1:1" x14ac:dyDescent="0.25">
      <c r="A107" s="181" t="s">
        <v>446</v>
      </c>
    </row>
    <row r="108" spans="1:1" x14ac:dyDescent="0.25">
      <c r="A108" s="181" t="s">
        <v>470</v>
      </c>
    </row>
    <row r="109" spans="1:1" x14ac:dyDescent="0.25">
      <c r="A109" s="181" t="s">
        <v>489</v>
      </c>
    </row>
    <row r="110" spans="1:1" x14ac:dyDescent="0.25">
      <c r="A110" s="180" t="s">
        <v>315</v>
      </c>
    </row>
    <row r="111" spans="1:1" x14ac:dyDescent="0.25">
      <c r="A111" s="181" t="s">
        <v>342</v>
      </c>
    </row>
    <row r="112" spans="1:1" x14ac:dyDescent="0.25">
      <c r="A112" s="181" t="s">
        <v>369</v>
      </c>
    </row>
    <row r="113" spans="1:1" x14ac:dyDescent="0.25">
      <c r="A113" s="181" t="s">
        <v>395</v>
      </c>
    </row>
    <row r="114" spans="1:1" x14ac:dyDescent="0.25">
      <c r="A114" s="181" t="s">
        <v>421</v>
      </c>
    </row>
    <row r="115" spans="1:1" x14ac:dyDescent="0.25">
      <c r="A115" s="181" t="s">
        <v>447</v>
      </c>
    </row>
    <row r="116" spans="1:1" x14ac:dyDescent="0.25">
      <c r="A116" s="181" t="s">
        <v>471</v>
      </c>
    </row>
    <row r="117" spans="1:1" x14ac:dyDescent="0.25">
      <c r="A117" s="181" t="s">
        <v>490</v>
      </c>
    </row>
    <row r="118" spans="1:1" x14ac:dyDescent="0.25">
      <c r="A118" s="181" t="s">
        <v>504</v>
      </c>
    </row>
    <row r="119" spans="1:1" x14ac:dyDescent="0.25">
      <c r="A119" s="181" t="s">
        <v>512</v>
      </c>
    </row>
    <row r="120" spans="1:1" x14ac:dyDescent="0.25">
      <c r="A120" s="180" t="s">
        <v>316</v>
      </c>
    </row>
    <row r="121" spans="1:1" x14ac:dyDescent="0.25">
      <c r="A121" s="181" t="s">
        <v>343</v>
      </c>
    </row>
    <row r="122" spans="1:1" x14ac:dyDescent="0.25">
      <c r="A122" s="181" t="s">
        <v>370</v>
      </c>
    </row>
    <row r="123" spans="1:1" x14ac:dyDescent="0.25">
      <c r="A123" s="181" t="s">
        <v>396</v>
      </c>
    </row>
    <row r="124" spans="1:1" x14ac:dyDescent="0.25">
      <c r="A124" s="181" t="s">
        <v>422</v>
      </c>
    </row>
    <row r="125" spans="1:1" x14ac:dyDescent="0.25">
      <c r="A125" s="181" t="s">
        <v>448</v>
      </c>
    </row>
    <row r="126" spans="1:1" x14ac:dyDescent="0.25">
      <c r="A126" s="180" t="s">
        <v>317</v>
      </c>
    </row>
    <row r="127" spans="1:1" x14ac:dyDescent="0.25">
      <c r="A127" s="181" t="s">
        <v>344</v>
      </c>
    </row>
    <row r="128" spans="1:1" x14ac:dyDescent="0.25">
      <c r="A128" s="181" t="s">
        <v>371</v>
      </c>
    </row>
    <row r="129" spans="1:1" x14ac:dyDescent="0.25">
      <c r="A129" s="181" t="s">
        <v>397</v>
      </c>
    </row>
    <row r="130" spans="1:1" x14ac:dyDescent="0.25">
      <c r="A130" s="181" t="s">
        <v>423</v>
      </c>
    </row>
    <row r="131" spans="1:1" x14ac:dyDescent="0.25">
      <c r="A131" s="181" t="s">
        <v>449</v>
      </c>
    </row>
    <row r="132" spans="1:1" x14ac:dyDescent="0.25">
      <c r="A132" s="181" t="s">
        <v>472</v>
      </c>
    </row>
    <row r="133" spans="1:1" x14ac:dyDescent="0.25">
      <c r="A133" s="181" t="s">
        <v>491</v>
      </c>
    </row>
    <row r="134" spans="1:1" x14ac:dyDescent="0.25">
      <c r="A134" s="181" t="s">
        <v>505</v>
      </c>
    </row>
    <row r="135" spans="1:1" x14ac:dyDescent="0.25">
      <c r="A135" s="180" t="s">
        <v>1634</v>
      </c>
    </row>
    <row r="136" spans="1:1" x14ac:dyDescent="0.25">
      <c r="A136" s="181" t="s">
        <v>345</v>
      </c>
    </row>
    <row r="137" spans="1:1" x14ac:dyDescent="0.25">
      <c r="A137" s="181" t="s">
        <v>372</v>
      </c>
    </row>
    <row r="138" spans="1:1" x14ac:dyDescent="0.25">
      <c r="A138" s="181" t="s">
        <v>398</v>
      </c>
    </row>
    <row r="139" spans="1:1" x14ac:dyDescent="0.25">
      <c r="A139" s="181" t="s">
        <v>424</v>
      </c>
    </row>
    <row r="140" spans="1:1" x14ac:dyDescent="0.25">
      <c r="A140" s="181" t="s">
        <v>450</v>
      </c>
    </row>
    <row r="141" spans="1:1" x14ac:dyDescent="0.25">
      <c r="A141" s="181" t="s">
        <v>473</v>
      </c>
    </row>
    <row r="142" spans="1:1" x14ac:dyDescent="0.25">
      <c r="A142" s="181" t="s">
        <v>492</v>
      </c>
    </row>
    <row r="143" spans="1:1" x14ac:dyDescent="0.25">
      <c r="A143" s="181" t="s">
        <v>506</v>
      </c>
    </row>
    <row r="144" spans="1:1" x14ac:dyDescent="0.25">
      <c r="A144" s="181" t="s">
        <v>513</v>
      </c>
    </row>
    <row r="145" spans="1:1" x14ac:dyDescent="0.25">
      <c r="A145" s="180" t="s">
        <v>319</v>
      </c>
    </row>
    <row r="146" spans="1:1" x14ac:dyDescent="0.25">
      <c r="A146" s="181" t="s">
        <v>346</v>
      </c>
    </row>
    <row r="147" spans="1:1" x14ac:dyDescent="0.25">
      <c r="A147" s="181" t="s">
        <v>373</v>
      </c>
    </row>
    <row r="148" spans="1:1" x14ac:dyDescent="0.25">
      <c r="A148" s="181" t="s">
        <v>399</v>
      </c>
    </row>
    <row r="149" spans="1:1" x14ac:dyDescent="0.25">
      <c r="A149" s="181" t="s">
        <v>425</v>
      </c>
    </row>
    <row r="150" spans="1:1" x14ac:dyDescent="0.25">
      <c r="A150" s="180" t="s">
        <v>320</v>
      </c>
    </row>
    <row r="151" spans="1:1" x14ac:dyDescent="0.25">
      <c r="A151" s="181" t="s">
        <v>347</v>
      </c>
    </row>
    <row r="152" spans="1:1" x14ac:dyDescent="0.25">
      <c r="A152" s="181" t="s">
        <v>374</v>
      </c>
    </row>
    <row r="153" spans="1:1" x14ac:dyDescent="0.25">
      <c r="A153" s="181" t="s">
        <v>400</v>
      </c>
    </row>
    <row r="154" spans="1:1" x14ac:dyDescent="0.25">
      <c r="A154" s="181" t="s">
        <v>426</v>
      </c>
    </row>
    <row r="155" spans="1:1" x14ac:dyDescent="0.25">
      <c r="A155" s="181" t="s">
        <v>451</v>
      </c>
    </row>
    <row r="156" spans="1:1" x14ac:dyDescent="0.25">
      <c r="A156" s="181" t="s">
        <v>474</v>
      </c>
    </row>
    <row r="157" spans="1:1" x14ac:dyDescent="0.25">
      <c r="A157" s="181" t="s">
        <v>493</v>
      </c>
    </row>
    <row r="158" spans="1:1" x14ac:dyDescent="0.25">
      <c r="A158" s="181" t="s">
        <v>507</v>
      </c>
    </row>
    <row r="159" spans="1:1" x14ac:dyDescent="0.25">
      <c r="A159" s="180" t="s">
        <v>1628</v>
      </c>
    </row>
    <row r="160" spans="1:1" x14ac:dyDescent="0.25">
      <c r="A160" s="181" t="s">
        <v>348</v>
      </c>
    </row>
    <row r="161" spans="1:1" x14ac:dyDescent="0.25">
      <c r="A161" s="181" t="s">
        <v>375</v>
      </c>
    </row>
    <row r="162" spans="1:1" x14ac:dyDescent="0.25">
      <c r="A162" s="181" t="s">
        <v>401</v>
      </c>
    </row>
    <row r="163" spans="1:1" x14ac:dyDescent="0.25">
      <c r="A163" s="181" t="s">
        <v>427</v>
      </c>
    </row>
    <row r="164" spans="1:1" x14ac:dyDescent="0.25">
      <c r="A164" s="181" t="s">
        <v>452</v>
      </c>
    </row>
    <row r="165" spans="1:1" x14ac:dyDescent="0.25">
      <c r="A165" s="181" t="s">
        <v>475</v>
      </c>
    </row>
    <row r="166" spans="1:1" x14ac:dyDescent="0.25">
      <c r="A166" s="181" t="s">
        <v>494</v>
      </c>
    </row>
    <row r="167" spans="1:1" x14ac:dyDescent="0.25">
      <c r="A167" s="180" t="s">
        <v>322</v>
      </c>
    </row>
    <row r="168" spans="1:1" x14ac:dyDescent="0.25">
      <c r="A168" s="181" t="s">
        <v>349</v>
      </c>
    </row>
    <row r="169" spans="1:1" x14ac:dyDescent="0.25">
      <c r="A169" s="181" t="s">
        <v>376</v>
      </c>
    </row>
    <row r="170" spans="1:1" x14ac:dyDescent="0.25">
      <c r="A170" s="181" t="s">
        <v>402</v>
      </c>
    </row>
    <row r="171" spans="1:1" x14ac:dyDescent="0.25">
      <c r="A171" s="181" t="s">
        <v>428</v>
      </c>
    </row>
    <row r="172" spans="1:1" x14ac:dyDescent="0.25">
      <c r="A172" s="181" t="s">
        <v>453</v>
      </c>
    </row>
    <row r="173" spans="1:1" x14ac:dyDescent="0.25">
      <c r="A173" s="181" t="s">
        <v>476</v>
      </c>
    </row>
    <row r="174" spans="1:1" x14ac:dyDescent="0.25">
      <c r="A174" s="181" t="s">
        <v>495</v>
      </c>
    </row>
    <row r="175" spans="1:1" x14ac:dyDescent="0.25">
      <c r="A175" s="181" t="s">
        <v>508</v>
      </c>
    </row>
    <row r="176" spans="1:1" x14ac:dyDescent="0.25">
      <c r="A176" s="180" t="s">
        <v>1613</v>
      </c>
    </row>
    <row r="177" spans="1:1" x14ac:dyDescent="0.25">
      <c r="A177" s="181" t="s">
        <v>350</v>
      </c>
    </row>
    <row r="178" spans="1:1" x14ac:dyDescent="0.25">
      <c r="A178" s="181" t="s">
        <v>377</v>
      </c>
    </row>
    <row r="179" spans="1:1" x14ac:dyDescent="0.25">
      <c r="A179" s="181" t="s">
        <v>403</v>
      </c>
    </row>
    <row r="180" spans="1:1" x14ac:dyDescent="0.25">
      <c r="A180" s="181" t="s">
        <v>429</v>
      </c>
    </row>
    <row r="181" spans="1:1" x14ac:dyDescent="0.25">
      <c r="A181" s="181" t="s">
        <v>454</v>
      </c>
    </row>
    <row r="182" spans="1:1" x14ac:dyDescent="0.25">
      <c r="A182" s="181" t="s">
        <v>477</v>
      </c>
    </row>
    <row r="183" spans="1:1" x14ac:dyDescent="0.25">
      <c r="A183" s="181" t="s">
        <v>496</v>
      </c>
    </row>
    <row r="184" spans="1:1" x14ac:dyDescent="0.25">
      <c r="A184" s="180" t="s">
        <v>1633</v>
      </c>
    </row>
    <row r="185" spans="1:1" x14ac:dyDescent="0.25">
      <c r="A185" s="181" t="s">
        <v>351</v>
      </c>
    </row>
    <row r="186" spans="1:1" x14ac:dyDescent="0.25">
      <c r="A186" s="181" t="s">
        <v>378</v>
      </c>
    </row>
    <row r="187" spans="1:1" x14ac:dyDescent="0.25">
      <c r="A187" s="181" t="s">
        <v>404</v>
      </c>
    </row>
    <row r="188" spans="1:1" x14ac:dyDescent="0.25">
      <c r="A188" s="181" t="s">
        <v>430</v>
      </c>
    </row>
    <row r="189" spans="1:1" x14ac:dyDescent="0.25">
      <c r="A189" s="181" t="s">
        <v>455</v>
      </c>
    </row>
    <row r="190" spans="1:1" x14ac:dyDescent="0.25">
      <c r="A190" s="181" t="s">
        <v>478</v>
      </c>
    </row>
    <row r="191" spans="1:1" x14ac:dyDescent="0.25">
      <c r="A191" s="180" t="s">
        <v>325</v>
      </c>
    </row>
    <row r="192" spans="1:1" x14ac:dyDescent="0.25">
      <c r="A192" s="181" t="s">
        <v>352</v>
      </c>
    </row>
    <row r="193" spans="1:1" x14ac:dyDescent="0.25">
      <c r="A193" s="181" t="s">
        <v>379</v>
      </c>
    </row>
    <row r="194" spans="1:1" x14ac:dyDescent="0.25">
      <c r="A194" s="181" t="s">
        <v>405</v>
      </c>
    </row>
    <row r="195" spans="1:1" x14ac:dyDescent="0.25">
      <c r="A195" s="181" t="s">
        <v>431</v>
      </c>
    </row>
    <row r="196" spans="1:1" x14ac:dyDescent="0.25">
      <c r="A196" s="181" t="s">
        <v>456</v>
      </c>
    </row>
    <row r="197" spans="1:1" x14ac:dyDescent="0.25">
      <c r="A197" s="181" t="s">
        <v>479</v>
      </c>
    </row>
    <row r="198" spans="1:1" x14ac:dyDescent="0.25">
      <c r="A198" s="180" t="s">
        <v>1629</v>
      </c>
    </row>
    <row r="199" spans="1:1" x14ac:dyDescent="0.25">
      <c r="A199" s="181" t="s">
        <v>353</v>
      </c>
    </row>
    <row r="200" spans="1:1" x14ac:dyDescent="0.25">
      <c r="A200" s="181" t="s">
        <v>380</v>
      </c>
    </row>
    <row r="201" spans="1:1" x14ac:dyDescent="0.25">
      <c r="A201" s="181" t="s">
        <v>406</v>
      </c>
    </row>
    <row r="202" spans="1:1" x14ac:dyDescent="0.25">
      <c r="A202" s="181" t="s">
        <v>432</v>
      </c>
    </row>
    <row r="203" spans="1:1" x14ac:dyDescent="0.25">
      <c r="A203" s="181" t="s">
        <v>457</v>
      </c>
    </row>
    <row r="204" spans="1:1" x14ac:dyDescent="0.25">
      <c r="A204" s="181" t="s">
        <v>480</v>
      </c>
    </row>
    <row r="205" spans="1:1" x14ac:dyDescent="0.25">
      <c r="A205" s="181" t="s">
        <v>497</v>
      </c>
    </row>
    <row r="206" spans="1:1" x14ac:dyDescent="0.25">
      <c r="A206" s="181" t="s">
        <v>509</v>
      </c>
    </row>
    <row r="207" spans="1:1" x14ac:dyDescent="0.25">
      <c r="A207" s="181" t="s">
        <v>514</v>
      </c>
    </row>
    <row r="208" spans="1:1" x14ac:dyDescent="0.25">
      <c r="A208" s="180" t="s">
        <v>1621</v>
      </c>
    </row>
    <row r="209" spans="1:1" x14ac:dyDescent="0.25">
      <c r="A209" s="181" t="s">
        <v>354</v>
      </c>
    </row>
    <row r="210" spans="1:1" x14ac:dyDescent="0.25">
      <c r="A210" s="181" t="s">
        <v>381</v>
      </c>
    </row>
    <row r="211" spans="1:1" x14ac:dyDescent="0.25">
      <c r="A211" s="181" t="s">
        <v>407</v>
      </c>
    </row>
    <row r="212" spans="1:1" x14ac:dyDescent="0.25">
      <c r="A212" s="181" t="s">
        <v>433</v>
      </c>
    </row>
    <row r="213" spans="1:1" x14ac:dyDescent="0.25">
      <c r="A213" s="181" t="s">
        <v>458</v>
      </c>
    </row>
    <row r="214" spans="1:1" x14ac:dyDescent="0.25">
      <c r="A214" s="181" t="s">
        <v>481</v>
      </c>
    </row>
    <row r="215" spans="1:1" x14ac:dyDescent="0.25">
      <c r="A215" s="180" t="s">
        <v>3886</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3:A32"/>
  <sheetViews>
    <sheetView workbookViewId="0">
      <selection activeCell="A6" sqref="A6"/>
    </sheetView>
  </sheetViews>
  <sheetFormatPr defaultRowHeight="13.2" x14ac:dyDescent="0.25"/>
  <cols>
    <col min="1" max="1" width="31.109375" bestFit="1" customWidth="1"/>
  </cols>
  <sheetData>
    <row r="3" spans="1:1" x14ac:dyDescent="0.25">
      <c r="A3" s="179" t="s">
        <v>3873</v>
      </c>
    </row>
    <row r="4" spans="1:1" x14ac:dyDescent="0.25">
      <c r="A4" s="180" t="s">
        <v>328</v>
      </c>
    </row>
    <row r="5" spans="1:1" x14ac:dyDescent="0.25">
      <c r="A5" s="181" t="s">
        <v>1635</v>
      </c>
    </row>
    <row r="6" spans="1:1" x14ac:dyDescent="0.25">
      <c r="A6" s="181" t="s">
        <v>3874</v>
      </c>
    </row>
    <row r="7" spans="1:1" x14ac:dyDescent="0.25">
      <c r="A7" s="181" t="s">
        <v>3879</v>
      </c>
    </row>
    <row r="8" spans="1:1" x14ac:dyDescent="0.25">
      <c r="A8" s="181" t="s">
        <v>316</v>
      </c>
    </row>
    <row r="9" spans="1:1" x14ac:dyDescent="0.25">
      <c r="A9" s="181" t="s">
        <v>319</v>
      </c>
    </row>
    <row r="10" spans="1:1" x14ac:dyDescent="0.25">
      <c r="A10" s="180" t="s">
        <v>355</v>
      </c>
    </row>
    <row r="11" spans="1:1" x14ac:dyDescent="0.25">
      <c r="A11" s="181" t="s">
        <v>1632</v>
      </c>
    </row>
    <row r="12" spans="1:1" x14ac:dyDescent="0.25">
      <c r="A12" s="181" t="s">
        <v>305</v>
      </c>
    </row>
    <row r="13" spans="1:1" x14ac:dyDescent="0.25">
      <c r="A13" s="181" t="s">
        <v>306</v>
      </c>
    </row>
    <row r="14" spans="1:1" x14ac:dyDescent="0.25">
      <c r="A14" s="181" t="s">
        <v>1630</v>
      </c>
    </row>
    <row r="15" spans="1:1" x14ac:dyDescent="0.25">
      <c r="A15" s="181" t="s">
        <v>1624</v>
      </c>
    </row>
    <row r="16" spans="1:1" x14ac:dyDescent="0.25">
      <c r="A16" s="181" t="s">
        <v>310</v>
      </c>
    </row>
    <row r="17" spans="1:1" x14ac:dyDescent="0.25">
      <c r="A17" s="181" t="s">
        <v>311</v>
      </c>
    </row>
    <row r="18" spans="1:1" x14ac:dyDescent="0.25">
      <c r="A18" s="181" t="s">
        <v>1626</v>
      </c>
    </row>
    <row r="19" spans="1:1" x14ac:dyDescent="0.25">
      <c r="A19" s="181" t="s">
        <v>313</v>
      </c>
    </row>
    <row r="20" spans="1:1" x14ac:dyDescent="0.25">
      <c r="A20" s="181" t="s">
        <v>314</v>
      </c>
    </row>
    <row r="21" spans="1:1" x14ac:dyDescent="0.25">
      <c r="A21" s="181" t="s">
        <v>315</v>
      </c>
    </row>
    <row r="22" spans="1:1" x14ac:dyDescent="0.25">
      <c r="A22" s="181" t="s">
        <v>317</v>
      </c>
    </row>
    <row r="23" spans="1:1" x14ac:dyDescent="0.25">
      <c r="A23" s="181" t="s">
        <v>1634</v>
      </c>
    </row>
    <row r="24" spans="1:1" x14ac:dyDescent="0.25">
      <c r="A24" s="181" t="s">
        <v>320</v>
      </c>
    </row>
    <row r="25" spans="1:1" x14ac:dyDescent="0.25">
      <c r="A25" s="181" t="s">
        <v>1628</v>
      </c>
    </row>
    <row r="26" spans="1:1" x14ac:dyDescent="0.25">
      <c r="A26" s="181" t="s">
        <v>322</v>
      </c>
    </row>
    <row r="27" spans="1:1" x14ac:dyDescent="0.25">
      <c r="A27" s="181" t="s">
        <v>1613</v>
      </c>
    </row>
    <row r="28" spans="1:1" x14ac:dyDescent="0.25">
      <c r="A28" s="181" t="s">
        <v>1633</v>
      </c>
    </row>
    <row r="29" spans="1:1" x14ac:dyDescent="0.25">
      <c r="A29" s="181" t="s">
        <v>325</v>
      </c>
    </row>
    <row r="30" spans="1:1" x14ac:dyDescent="0.25">
      <c r="A30" s="181" t="s">
        <v>1629</v>
      </c>
    </row>
    <row r="31" spans="1:1" x14ac:dyDescent="0.25">
      <c r="A31" s="181" t="s">
        <v>1621</v>
      </c>
    </row>
    <row r="32" spans="1:1" x14ac:dyDescent="0.25">
      <c r="A32" s="180" t="s">
        <v>3886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pageSetUpPr fitToPage="1"/>
  </sheetPr>
  <dimension ref="A1:E30"/>
  <sheetViews>
    <sheetView workbookViewId="0">
      <pane ySplit="5" topLeftCell="A6" activePane="bottomLeft" state="frozen"/>
      <selection activeCell="F32" sqref="F32"/>
      <selection pane="bottomLeft" activeCell="C27" sqref="C27"/>
    </sheetView>
  </sheetViews>
  <sheetFormatPr defaultRowHeight="13.2" x14ac:dyDescent="0.25"/>
  <cols>
    <col min="1" max="1" width="19.6640625" customWidth="1"/>
    <col min="2" max="2" width="19.109375" customWidth="1"/>
    <col min="3" max="3" width="15.88671875" customWidth="1"/>
    <col min="4" max="4" width="15.33203125" customWidth="1"/>
    <col min="5" max="5" width="15.6640625" customWidth="1"/>
  </cols>
  <sheetData>
    <row r="1" spans="1:5" hidden="1" x14ac:dyDescent="0.25"/>
    <row r="2" spans="1:5" ht="13.8" hidden="1" thickBot="1" x14ac:dyDescent="0.3"/>
    <row r="3" spans="1:5" x14ac:dyDescent="0.25">
      <c r="A3" s="231" t="s">
        <v>100</v>
      </c>
      <c r="B3" s="232"/>
      <c r="C3" s="232"/>
      <c r="D3" s="205"/>
      <c r="E3" s="233"/>
    </row>
    <row r="4" spans="1:5" x14ac:dyDescent="0.25">
      <c r="A4" s="365" t="s">
        <v>87</v>
      </c>
      <c r="B4" s="367">
        <f>Projectinfo!D7</f>
        <v>0</v>
      </c>
      <c r="C4" s="366"/>
      <c r="D4" s="136"/>
      <c r="E4" s="19"/>
    </row>
    <row r="5" spans="1:5" x14ac:dyDescent="0.25">
      <c r="A5" s="234" t="s">
        <v>101</v>
      </c>
      <c r="B5" s="167" t="s">
        <v>102</v>
      </c>
      <c r="C5" s="600" t="s">
        <v>89</v>
      </c>
      <c r="D5" s="601"/>
      <c r="E5" s="235" t="s">
        <v>102</v>
      </c>
    </row>
    <row r="6" spans="1:5" s="66" customFormat="1" ht="24" x14ac:dyDescent="0.25">
      <c r="A6" s="236" t="s">
        <v>91</v>
      </c>
      <c r="B6" s="261">
        <f>'M1'!C202+'M2'!C202+'M3'!C202+'M4'!C202+'M5'!C202+'M6'!C202+'M7'!C202+'M8'!C202+'M9'!C202+'M10'!C202+'M11'!C202+'M12'!C202+'M13'!C202+'M14'!C202+'M15'!C202+'M16'!C202+'M17'!C202+'M18'!C202+'M19'!C202+'M20'!C202+'M21'!C202+'M22'!C202+'M23'!C202+'M24'!C202+'M25'!C202</f>
        <v>0</v>
      </c>
      <c r="C6" s="596" t="s">
        <v>103</v>
      </c>
      <c r="D6" s="597"/>
      <c r="E6" s="262"/>
    </row>
    <row r="7" spans="1:5" s="66" customFormat="1" ht="24.75" customHeight="1" x14ac:dyDescent="0.25">
      <c r="A7" s="236" t="s">
        <v>3891</v>
      </c>
      <c r="B7" s="261">
        <f>'M1'!C203+'M2'!C203+'M3'!C203+'M4'!C203+'M5'!C203+'M6'!C203+'M7'!C203+'M8'!C203+'M9'!C203+'M10'!C203+'M11'!C203+'M12'!C203+'M13'!C203+'M14'!C203+'M15'!C203+'M16'!C203+'M17'!C203+'M18'!C203+'M19'!C203+'M20'!C203+'M21'!C203+'M22'!C203+'M23'!C203+'M24'!C203+'M25'!C203</f>
        <v>0</v>
      </c>
      <c r="C7" s="596" t="s">
        <v>104</v>
      </c>
      <c r="D7" s="597"/>
      <c r="E7" s="262"/>
    </row>
    <row r="8" spans="1:5" s="66" customFormat="1" ht="36" x14ac:dyDescent="0.25">
      <c r="A8" s="236" t="s">
        <v>105</v>
      </c>
      <c r="B8" s="261">
        <f>'M1'!C204+'M2'!C204+'M3'!C204+'M4'!C204+'M5'!C204+'M6'!C204+'M7'!C204+'M8'!C204+'M9'!C204+'M10'!C204+'M11'!C204+'M12'!C204+'M13'!C204+'M14'!C204+'M15'!C204+'M16'!C204+'M17'!C204+'M18'!C204+'M19'!C204+'M20'!C204+'M21'!C204+'M22'!C204+'M23'!C204+'M24'!C204+'M25'!C204</f>
        <v>0</v>
      </c>
      <c r="C8" s="602"/>
      <c r="D8" s="603"/>
      <c r="E8" s="262"/>
    </row>
    <row r="9" spans="1:5" s="66" customFormat="1" ht="24" x14ac:dyDescent="0.25">
      <c r="A9" s="236" t="s">
        <v>93</v>
      </c>
      <c r="B9" s="261">
        <f>'M1'!C205+'M2'!C205+'M3'!C205+'M4'!C205+'M5'!C205+'M6'!C205+'M7'!C205+'M8'!C205+'M9'!C205+'M10'!C205+'M11'!C205+'M12'!C205+'M13'!C205+'M14'!C205+'M15'!C205+'M16'!C205+'M17'!C205+'M18'!C205+'M19'!C205+'M20'!C205+'M21'!C205+'M22'!C205+'M23'!C205+'M24'!C205+'M25'!C205</f>
        <v>0</v>
      </c>
      <c r="C9" s="602"/>
      <c r="D9" s="603"/>
      <c r="E9" s="262"/>
    </row>
    <row r="10" spans="1:5" s="66" customFormat="1" x14ac:dyDescent="0.25">
      <c r="A10" s="263" t="s">
        <v>94</v>
      </c>
      <c r="B10" s="261">
        <f>'M1'!C206+'M2'!C206+'M3'!C206+'M4'!C206+'M5'!C206+'M6'!C206+'M7'!C206+'M8'!C206+'M9'!C206+'M10'!C206+'M11'!C206+'M12'!C206+'M13'!C206+'M14'!C206+'M15'!C206+'M16'!C206+'M17'!C206+'M18'!C206+'M19'!C206+'M20'!C206+'M21'!C206+'M22'!C206+'M23'!C206+'M24'!C206+'M25'!C206</f>
        <v>0</v>
      </c>
      <c r="C10" s="602"/>
      <c r="D10" s="603"/>
      <c r="E10" s="262"/>
    </row>
    <row r="11" spans="1:5" s="66" customFormat="1" x14ac:dyDescent="0.25">
      <c r="A11" s="263" t="s">
        <v>106</v>
      </c>
      <c r="B11" s="261">
        <f>'M1'!C207+'M2'!C207+'M3'!C207+'M4'!C207+'M5'!C207+'M6'!C207+'M7'!C207+'M8'!C207+'M9'!C207+'M10'!C207+'M11'!C207+'M12'!C207+'M13'!C207+'M14'!C207+'M15'!C207+'M16'!C207+'M17'!C207+'M18'!C207+'M19'!C207+'M20'!C207+'M21'!C207+'M22'!C207+'M23'!C207+'M24'!C207+'M25'!C207</f>
        <v>0</v>
      </c>
      <c r="C11" s="602"/>
      <c r="D11" s="603"/>
      <c r="E11" s="264"/>
    </row>
    <row r="12" spans="1:5" s="66" customFormat="1" x14ac:dyDescent="0.25">
      <c r="A12" s="265"/>
      <c r="C12" s="602"/>
      <c r="D12" s="603"/>
      <c r="E12" s="262"/>
    </row>
    <row r="13" spans="1:5" s="66" customFormat="1" ht="13.5" customHeight="1" x14ac:dyDescent="0.25">
      <c r="A13" s="266"/>
      <c r="B13" s="261"/>
      <c r="C13" s="604" t="s">
        <v>107</v>
      </c>
      <c r="D13" s="605"/>
      <c r="E13" s="262"/>
    </row>
    <row r="14" spans="1:5" s="66" customFormat="1" x14ac:dyDescent="0.25">
      <c r="A14" s="266"/>
      <c r="B14" s="261"/>
      <c r="C14" s="598"/>
      <c r="D14" s="599"/>
      <c r="E14" s="267"/>
    </row>
    <row r="15" spans="1:5" s="66" customFormat="1" x14ac:dyDescent="0.25">
      <c r="A15" s="266"/>
      <c r="B15" s="261"/>
      <c r="C15" s="596" t="s">
        <v>108</v>
      </c>
      <c r="D15" s="597"/>
      <c r="E15" s="262"/>
    </row>
    <row r="16" spans="1:5" s="66" customFormat="1" x14ac:dyDescent="0.25">
      <c r="A16" s="266"/>
      <c r="B16" s="261"/>
      <c r="C16" s="598"/>
      <c r="D16" s="599"/>
      <c r="E16" s="267"/>
    </row>
    <row r="17" spans="1:5" s="66" customFormat="1" x14ac:dyDescent="0.25">
      <c r="A17" s="266"/>
      <c r="B17" s="261"/>
      <c r="C17" s="596" t="s">
        <v>109</v>
      </c>
      <c r="D17" s="597"/>
      <c r="E17" s="262"/>
    </row>
    <row r="18" spans="1:5" s="66" customFormat="1" x14ac:dyDescent="0.25">
      <c r="A18" s="268"/>
      <c r="B18" s="269"/>
      <c r="C18" s="598"/>
      <c r="D18" s="599"/>
      <c r="E18" s="267"/>
    </row>
    <row r="19" spans="1:5" s="66" customFormat="1" ht="39" customHeight="1" x14ac:dyDescent="0.25">
      <c r="A19" s="268"/>
      <c r="B19" s="269"/>
      <c r="C19" s="596" t="s">
        <v>110</v>
      </c>
      <c r="D19" s="597"/>
      <c r="E19" s="262"/>
    </row>
    <row r="20" spans="1:5" x14ac:dyDescent="0.25">
      <c r="A20" s="238"/>
      <c r="B20" s="169"/>
      <c r="C20" s="594"/>
      <c r="D20" s="595"/>
      <c r="E20" s="242"/>
    </row>
    <row r="21" spans="1:5" x14ac:dyDescent="0.25">
      <c r="A21" s="237"/>
      <c r="B21" s="170"/>
      <c r="C21" s="594"/>
      <c r="D21" s="595"/>
      <c r="E21" s="242"/>
    </row>
    <row r="22" spans="1:5" x14ac:dyDescent="0.25">
      <c r="A22" s="237"/>
      <c r="B22" s="170"/>
      <c r="C22" s="594"/>
      <c r="D22" s="595"/>
      <c r="E22" s="242"/>
    </row>
    <row r="23" spans="1:5" x14ac:dyDescent="0.25">
      <c r="A23" s="237"/>
      <c r="B23" s="170"/>
      <c r="C23" s="594"/>
      <c r="D23" s="595"/>
      <c r="E23" s="242"/>
    </row>
    <row r="24" spans="1:5" x14ac:dyDescent="0.25">
      <c r="A24" s="237"/>
      <c r="B24" s="170"/>
      <c r="C24" s="594"/>
      <c r="D24" s="595"/>
      <c r="E24" s="242"/>
    </row>
    <row r="25" spans="1:5" ht="13.8" thickBot="1" x14ac:dyDescent="0.3">
      <c r="A25" s="239" t="s">
        <v>111</v>
      </c>
      <c r="B25" s="512">
        <f>SUM(B6:B24)</f>
        <v>0</v>
      </c>
      <c r="C25" s="173" t="s">
        <v>111</v>
      </c>
      <c r="D25" s="217"/>
      <c r="E25" s="240">
        <f>'M1'!F221+'M2'!F221+'M3'!F221+'M4'!F221+'M5'!F221+'M6'!F221+'M7'!F221+'M8'!F221+'M9'!F221+'M10'!F221+'M11'!F221+'M12'!F221+'M13'!F221+'M14'!F221+'M15'!F221+'M16'!F221+'M17'!F221+'M18'!F221+'M19'!F221+'M20'!F221+'M21'!F221+'M22'!F221+'M23'!F221+'M24'!F221+'M25'!F221</f>
        <v>0</v>
      </c>
    </row>
    <row r="26" spans="1:5" x14ac:dyDescent="0.25">
      <c r="A26" s="505" t="s">
        <v>97</v>
      </c>
      <c r="B26" s="520"/>
      <c r="C26" s="507">
        <f>ROUND(B25-E25,2)</f>
        <v>0</v>
      </c>
      <c r="D26" s="514"/>
      <c r="E26" s="233"/>
    </row>
    <row r="27" spans="1:5" ht="13.8" thickBot="1" x14ac:dyDescent="0.3">
      <c r="A27" s="517" t="s">
        <v>112</v>
      </c>
      <c r="B27" s="521"/>
      <c r="C27" s="519">
        <f>C26*0.03</f>
        <v>0</v>
      </c>
      <c r="D27" s="515"/>
      <c r="E27" s="511"/>
    </row>
    <row r="28" spans="1:5" ht="28.2" customHeight="1" thickBot="1" x14ac:dyDescent="0.3">
      <c r="A28" s="592" t="s">
        <v>113</v>
      </c>
      <c r="B28" s="593"/>
      <c r="C28" s="509">
        <f>C26+C27</f>
        <v>0</v>
      </c>
      <c r="D28" s="515"/>
      <c r="E28" s="511"/>
    </row>
    <row r="29" spans="1:5" ht="13.8" thickBot="1" x14ac:dyDescent="0.3"/>
    <row r="30" spans="1:5" ht="13.8" thickBot="1" x14ac:dyDescent="0.3">
      <c r="A30" s="302" t="s">
        <v>114</v>
      </c>
      <c r="B30" s="303">
        <f>C28-'Printblad gebieden'!AD29</f>
        <v>0</v>
      </c>
      <c r="C30" s="304" t="str">
        <f>IF(B30&lt;&gt;0,"fout op werkblad: meestal een gevolg van invoegen van een regel zonder te kopieren","")</f>
        <v/>
      </c>
      <c r="D30" s="305"/>
      <c r="E30" s="306"/>
    </row>
  </sheetData>
  <sheetProtection algorithmName="SHA-512" hashValue="VESBCY5hVA8jNlWLbWUCxPf8dLdjt8UuU0nDhrL8VdEths+4rvi9T6XHKgH9TXbnsKEAjcSOOtGyGIxOGMXwrA==" saltValue="MS17sEPgOaOieFMqjvLD9g==" spinCount="100000" sheet="1" formatRows="0"/>
  <mergeCells count="21">
    <mergeCell ref="C16:D16"/>
    <mergeCell ref="C5:D5"/>
    <mergeCell ref="C6:D6"/>
    <mergeCell ref="C7:D7"/>
    <mergeCell ref="C8:D8"/>
    <mergeCell ref="C9:D9"/>
    <mergeCell ref="C10:D10"/>
    <mergeCell ref="C11:D11"/>
    <mergeCell ref="C12:D12"/>
    <mergeCell ref="C13:D13"/>
    <mergeCell ref="C14:D14"/>
    <mergeCell ref="C15:D15"/>
    <mergeCell ref="A28:B28"/>
    <mergeCell ref="C23:D23"/>
    <mergeCell ref="C24:D24"/>
    <mergeCell ref="C17:D17"/>
    <mergeCell ref="C18:D18"/>
    <mergeCell ref="C19:D19"/>
    <mergeCell ref="C20:D20"/>
    <mergeCell ref="C21:D21"/>
    <mergeCell ref="C22:D22"/>
  </mergeCells>
  <conditionalFormatting sqref="B30">
    <cfRule type="cellIs" dxfId="176" priority="2" operator="notEqual">
      <formula>0</formula>
    </cfRule>
  </conditionalFormatting>
  <pageMargins left="0.70866141732283472" right="0.70866141732283472" top="0.74803149606299213" bottom="0.74803149606299213" header="0.31496062992125984" footer="0.31496062992125984"/>
  <pageSetup paperSize="9" orientation="portrait" r:id="rId1"/>
  <headerFooter>
    <oddFooter>&amp;L&amp;Z&amp;F&amp;R&amp;P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AG34"/>
  <sheetViews>
    <sheetView zoomScale="85" zoomScaleNormal="85" workbookViewId="0">
      <pane xSplit="12" ySplit="3" topLeftCell="Y4" activePane="bottomRight" state="frozen"/>
      <selection pane="topRight" activeCell="F32" sqref="F32"/>
      <selection pane="bottomLeft" activeCell="F32" sqref="F32"/>
      <selection pane="bottomRight" activeCell="L11" sqref="L11"/>
    </sheetView>
  </sheetViews>
  <sheetFormatPr defaultRowHeight="13.2" x14ac:dyDescent="0.25"/>
  <cols>
    <col min="1" max="2" width="18.33203125" hidden="1" customWidth="1"/>
    <col min="3" max="4" width="10.6640625" hidden="1" customWidth="1"/>
    <col min="5" max="5" width="8" hidden="1" customWidth="1"/>
    <col min="6" max="6" width="5.33203125" customWidth="1"/>
    <col min="7" max="7" width="6" customWidth="1"/>
    <col min="8" max="8" width="8.109375" hidden="1" customWidth="1"/>
    <col min="9" max="11" width="25.5546875" customWidth="1"/>
    <col min="12" max="12" width="25" customWidth="1"/>
    <col min="13" max="13" width="22.44140625" customWidth="1"/>
    <col min="14" max="14" width="18.88671875" style="372" customWidth="1"/>
    <col min="15" max="15" width="23.44140625" style="372" customWidth="1"/>
    <col min="16" max="16" width="25.6640625" style="354" customWidth="1"/>
    <col min="18" max="18" width="8.6640625" customWidth="1"/>
    <col min="19" max="19" width="13.5546875" customWidth="1"/>
    <col min="20" max="20" width="12.44140625" customWidth="1"/>
    <col min="21" max="28" width="15.6640625" customWidth="1"/>
    <col min="29" max="29" width="19.6640625" customWidth="1"/>
    <col min="30" max="30" width="15.6640625" customWidth="1"/>
    <col min="32" max="33" width="9.109375" hidden="1" customWidth="1"/>
  </cols>
  <sheetData>
    <row r="1" spans="1:33" ht="13.8" thickBot="1" x14ac:dyDescent="0.3">
      <c r="I1" s="243" t="s">
        <v>115</v>
      </c>
      <c r="J1" s="547"/>
      <c r="K1" s="547"/>
      <c r="L1" s="244"/>
      <c r="M1" s="244"/>
      <c r="N1" s="371"/>
      <c r="O1" s="371"/>
      <c r="P1" s="375"/>
      <c r="Q1" s="244"/>
      <c r="R1" s="244"/>
      <c r="S1" s="244"/>
      <c r="T1" s="244"/>
      <c r="U1" s="220"/>
      <c r="V1" s="220"/>
      <c r="W1" s="220"/>
      <c r="X1" s="220"/>
      <c r="Y1" s="220"/>
      <c r="Z1" s="220"/>
      <c r="AA1" s="220"/>
      <c r="AB1" s="220"/>
      <c r="AC1" s="220"/>
      <c r="AD1" s="221"/>
    </row>
    <row r="2" spans="1:33" x14ac:dyDescent="0.25">
      <c r="I2" s="368" t="s">
        <v>87</v>
      </c>
      <c r="J2" s="368"/>
      <c r="K2" s="571"/>
      <c r="L2" s="360">
        <f>Projectinfo!D7</f>
        <v>0</v>
      </c>
      <c r="M2" s="360"/>
    </row>
    <row r="3" spans="1:33" ht="55.8" customHeight="1" x14ac:dyDescent="0.25">
      <c r="A3" s="168" t="s">
        <v>116</v>
      </c>
      <c r="B3" s="168" t="s">
        <v>117</v>
      </c>
      <c r="C3" s="168" t="s">
        <v>118</v>
      </c>
      <c r="D3" s="168" t="s">
        <v>119</v>
      </c>
      <c r="E3" s="168" t="s">
        <v>120</v>
      </c>
      <c r="F3" s="168" t="s">
        <v>121</v>
      </c>
      <c r="G3" s="168" t="s">
        <v>122</v>
      </c>
      <c r="H3" s="168" t="s">
        <v>123</v>
      </c>
      <c r="I3" s="168" t="s">
        <v>124</v>
      </c>
      <c r="J3" s="275" t="s">
        <v>125</v>
      </c>
      <c r="K3" s="275" t="s">
        <v>126</v>
      </c>
      <c r="L3" s="168" t="s">
        <v>127</v>
      </c>
      <c r="M3" s="168" t="s">
        <v>128</v>
      </c>
      <c r="N3" s="275" t="s">
        <v>129</v>
      </c>
      <c r="O3" s="275" t="s">
        <v>130</v>
      </c>
      <c r="P3" s="168" t="s">
        <v>131</v>
      </c>
      <c r="Q3" s="168" t="s">
        <v>1612</v>
      </c>
      <c r="R3" s="168" t="s">
        <v>133</v>
      </c>
      <c r="S3" s="581" t="s">
        <v>3890</v>
      </c>
      <c r="T3" s="581" t="s">
        <v>3888</v>
      </c>
      <c r="U3" s="168" t="s">
        <v>91</v>
      </c>
      <c r="V3" s="168" t="s">
        <v>3891</v>
      </c>
      <c r="W3" s="168" t="s">
        <v>105</v>
      </c>
      <c r="X3" s="168" t="s">
        <v>93</v>
      </c>
      <c r="Y3" s="168" t="s">
        <v>94</v>
      </c>
      <c r="Z3" s="168" t="s">
        <v>106</v>
      </c>
      <c r="AA3" s="168" t="s">
        <v>134</v>
      </c>
      <c r="AB3" s="168" t="s">
        <v>135</v>
      </c>
      <c r="AC3" s="168" t="s">
        <v>136</v>
      </c>
      <c r="AD3" s="168" t="s">
        <v>137</v>
      </c>
      <c r="AF3" s="241" t="s">
        <v>138</v>
      </c>
      <c r="AG3" s="241" t="s">
        <v>138</v>
      </c>
    </row>
    <row r="4" spans="1:33" s="66" customFormat="1" x14ac:dyDescent="0.25">
      <c r="A4" s="343">
        <f>Projectinfo!D7</f>
        <v>0</v>
      </c>
      <c r="B4" s="343">
        <f>Projectinfo!D9</f>
        <v>0</v>
      </c>
      <c r="C4" s="377">
        <f>Projectinfo!D11</f>
        <v>0</v>
      </c>
      <c r="D4" s="377">
        <f>Projectinfo!D13</f>
        <v>0</v>
      </c>
      <c r="E4" s="343">
        <f>Projectinfo!E22</f>
        <v>0</v>
      </c>
      <c r="F4" s="343">
        <f>'M1'!D222</f>
        <v>0</v>
      </c>
      <c r="G4" s="343" t="s">
        <v>139</v>
      </c>
      <c r="H4" s="377">
        <f>'M1'!C$17</f>
        <v>0</v>
      </c>
      <c r="I4" s="343">
        <f>'M1'!C5</f>
        <v>0</v>
      </c>
      <c r="J4" s="343">
        <f>'M1'!C9</f>
        <v>0</v>
      </c>
      <c r="K4" s="343">
        <f>'M1'!C10</f>
        <v>0</v>
      </c>
      <c r="L4" s="343" t="str">
        <f>'M1'!C15</f>
        <v>-</v>
      </c>
      <c r="M4" s="343">
        <f>'M1'!C8</f>
        <v>0</v>
      </c>
      <c r="N4" s="321" t="str">
        <f>IFERROR(VLOOKUP(J4,spukmaatregelen!B:I,7,FALSE)," ")</f>
        <v xml:space="preserve"> </v>
      </c>
      <c r="O4" s="321" t="str">
        <f>'M1'!C16</f>
        <v>Niet gevonden</v>
      </c>
      <c r="P4" s="340">
        <f>'M1'!C18</f>
        <v>0</v>
      </c>
      <c r="Q4" s="381">
        <f>'M1'!C19</f>
        <v>0</v>
      </c>
      <c r="R4" s="343" t="str">
        <f>'M1'!C20</f>
        <v>ha</v>
      </c>
      <c r="S4" s="582">
        <f>'M1'!C21</f>
        <v>0</v>
      </c>
      <c r="T4" s="582">
        <f>'M1'!C22</f>
        <v>0</v>
      </c>
      <c r="U4" s="378">
        <f>'M1'!C202</f>
        <v>0</v>
      </c>
      <c r="V4" s="378">
        <f>'M1'!C203</f>
        <v>0</v>
      </c>
      <c r="W4" s="378">
        <f>'M1'!C204</f>
        <v>0</v>
      </c>
      <c r="X4" s="378">
        <f>'M1'!C205</f>
        <v>0</v>
      </c>
      <c r="Y4" s="378">
        <f>'M1'!C206</f>
        <v>0</v>
      </c>
      <c r="Z4" s="378">
        <f>'M1'!C207</f>
        <v>0</v>
      </c>
      <c r="AA4" s="378">
        <f>'M1'!C221</f>
        <v>0</v>
      </c>
      <c r="AB4" s="378">
        <f>'M1'!F221</f>
        <v>0</v>
      </c>
      <c r="AC4" s="378">
        <f>'M1'!D223</f>
        <v>0</v>
      </c>
      <c r="AD4" s="378">
        <f>'M1'!D224</f>
        <v>0</v>
      </c>
      <c r="AF4" s="379">
        <f>U4+V4+W4+X4+Y4+Z4-AA4</f>
        <v>0</v>
      </c>
      <c r="AG4" s="380">
        <f>(AA4-AB4)-AD4</f>
        <v>0</v>
      </c>
    </row>
    <row r="5" spans="1:33" s="66" customFormat="1" ht="13.95" customHeight="1" x14ac:dyDescent="0.25">
      <c r="A5" s="343">
        <f>Projectinfo!D7</f>
        <v>0</v>
      </c>
      <c r="B5" s="343">
        <f>Projectinfo!D9</f>
        <v>0</v>
      </c>
      <c r="C5" s="377">
        <f>Projectinfo!D11</f>
        <v>0</v>
      </c>
      <c r="D5" s="377">
        <f>Projectinfo!D13</f>
        <v>0</v>
      </c>
      <c r="E5" s="343">
        <f>Projectinfo!E23</f>
        <v>0</v>
      </c>
      <c r="F5" s="343">
        <f>'M2'!D222</f>
        <v>0</v>
      </c>
      <c r="G5" s="343" t="s">
        <v>140</v>
      </c>
      <c r="H5" s="377">
        <f>'M2'!C9</f>
        <v>0</v>
      </c>
      <c r="I5" s="343">
        <f>'M2'!C5</f>
        <v>0</v>
      </c>
      <c r="J5" s="343">
        <f>'M2'!C9</f>
        <v>0</v>
      </c>
      <c r="K5" s="343">
        <f>'M2'!C10</f>
        <v>0</v>
      </c>
      <c r="L5" s="343" t="str">
        <f>'M2'!C15</f>
        <v>-</v>
      </c>
      <c r="M5" s="343">
        <f>'M2'!C8</f>
        <v>0</v>
      </c>
      <c r="N5" s="321" t="str">
        <f>IFERROR(VLOOKUP(J5,spukmaatregelen!B:I,7,FALSE)," ")</f>
        <v xml:space="preserve"> </v>
      </c>
      <c r="O5" s="321" t="str">
        <f>'M2'!C16</f>
        <v>Niet gevonden</v>
      </c>
      <c r="P5" s="340">
        <f>'M2'!C18</f>
        <v>0</v>
      </c>
      <c r="Q5" s="381">
        <f>'M2'!C19</f>
        <v>0</v>
      </c>
      <c r="R5" s="277" t="str">
        <f>'M2'!C20</f>
        <v>ha</v>
      </c>
      <c r="S5" s="582">
        <f>'M2'!C21</f>
        <v>0</v>
      </c>
      <c r="T5" s="582">
        <f>'M2'!C22</f>
        <v>0</v>
      </c>
      <c r="U5" s="378">
        <f>'M2'!C202</f>
        <v>0</v>
      </c>
      <c r="V5" s="378">
        <f>'M2'!C203</f>
        <v>0</v>
      </c>
      <c r="W5" s="378">
        <f>'M2'!C204</f>
        <v>0</v>
      </c>
      <c r="X5" s="378">
        <f>'M2'!C205</f>
        <v>0</v>
      </c>
      <c r="Y5" s="378">
        <f>'M2'!C206</f>
        <v>0</v>
      </c>
      <c r="Z5" s="378">
        <f>'M2'!C207</f>
        <v>0</v>
      </c>
      <c r="AA5" s="378">
        <f>'M2'!C221</f>
        <v>0</v>
      </c>
      <c r="AB5" s="378">
        <f>'M2'!F221</f>
        <v>0</v>
      </c>
      <c r="AC5" s="378">
        <f>'M2'!D223</f>
        <v>0</v>
      </c>
      <c r="AD5" s="378">
        <f>'M2'!D224</f>
        <v>0</v>
      </c>
      <c r="AF5" s="379">
        <f t="shared" ref="AF5:AF28" si="0">U5+V5+W5+X5+Y5+Z5-AA5</f>
        <v>0</v>
      </c>
      <c r="AG5" s="380">
        <f t="shared" ref="AG5:AG12" si="1">(AA5-AB5)-AD5</f>
        <v>0</v>
      </c>
    </row>
    <row r="6" spans="1:33" s="66" customFormat="1" x14ac:dyDescent="0.25">
      <c r="A6" s="343">
        <f>Projectinfo!D7</f>
        <v>0</v>
      </c>
      <c r="B6" s="343">
        <f>Projectinfo!D9</f>
        <v>0</v>
      </c>
      <c r="C6" s="377">
        <f>Projectinfo!D11</f>
        <v>0</v>
      </c>
      <c r="D6" s="377">
        <f>Projectinfo!D13</f>
        <v>0</v>
      </c>
      <c r="E6" s="343">
        <f>Projectinfo!E24</f>
        <v>0</v>
      </c>
      <c r="F6" s="343">
        <f>'M3'!D222</f>
        <v>0</v>
      </c>
      <c r="G6" s="343" t="s">
        <v>141</v>
      </c>
      <c r="H6" s="377">
        <f>'M3'!C9</f>
        <v>0</v>
      </c>
      <c r="I6" s="343">
        <f>'M3'!C5</f>
        <v>0</v>
      </c>
      <c r="J6" s="343">
        <f>'M3'!C9</f>
        <v>0</v>
      </c>
      <c r="K6" s="343">
        <f>'M3'!C10</f>
        <v>0</v>
      </c>
      <c r="L6" s="343" t="str">
        <f>'M3'!C15</f>
        <v>-</v>
      </c>
      <c r="M6" s="343">
        <f>'M3'!C8</f>
        <v>0</v>
      </c>
      <c r="N6" s="321" t="str">
        <f>IFERROR(VLOOKUP(J6,spukmaatregelen!B:I,7,FALSE)," ")</f>
        <v xml:space="preserve"> </v>
      </c>
      <c r="O6" s="321" t="str">
        <f>'M3'!C16</f>
        <v>Niet gevonden</v>
      </c>
      <c r="P6" s="340">
        <f>'M3'!C18</f>
        <v>0</v>
      </c>
      <c r="Q6" s="381">
        <f>'M3'!C19</f>
        <v>0</v>
      </c>
      <c r="R6" s="277" t="str">
        <f>'M3'!C20</f>
        <v>ha</v>
      </c>
      <c r="S6" s="582">
        <f>'M3'!C21</f>
        <v>0</v>
      </c>
      <c r="T6" s="582">
        <f>'M3'!C22</f>
        <v>0</v>
      </c>
      <c r="U6" s="378">
        <f>'M3'!C202</f>
        <v>0</v>
      </c>
      <c r="V6" s="378">
        <f>'M3'!C203</f>
        <v>0</v>
      </c>
      <c r="W6" s="378">
        <f>'M3'!C204</f>
        <v>0</v>
      </c>
      <c r="X6" s="378">
        <f>'M3'!C205</f>
        <v>0</v>
      </c>
      <c r="Y6" s="378">
        <f>'M3'!C206</f>
        <v>0</v>
      </c>
      <c r="Z6" s="378">
        <f>'M3'!C207</f>
        <v>0</v>
      </c>
      <c r="AA6" s="378">
        <f>'M3'!C221</f>
        <v>0</v>
      </c>
      <c r="AB6" s="378">
        <f>'M3'!F221</f>
        <v>0</v>
      </c>
      <c r="AC6" s="378">
        <f>'M3'!D223</f>
        <v>0</v>
      </c>
      <c r="AD6" s="378">
        <f>'M3'!D224</f>
        <v>0</v>
      </c>
      <c r="AF6" s="379">
        <f t="shared" si="0"/>
        <v>0</v>
      </c>
      <c r="AG6" s="380">
        <f t="shared" si="1"/>
        <v>0</v>
      </c>
    </row>
    <row r="7" spans="1:33" s="66" customFormat="1" x14ac:dyDescent="0.25">
      <c r="A7" s="343">
        <f>Projectinfo!D7</f>
        <v>0</v>
      </c>
      <c r="B7" s="343">
        <f>Projectinfo!D9</f>
        <v>0</v>
      </c>
      <c r="C7" s="377">
        <f>Projectinfo!D11</f>
        <v>0</v>
      </c>
      <c r="D7" s="377">
        <f>Projectinfo!D13</f>
        <v>0</v>
      </c>
      <c r="E7" s="343">
        <f>Projectinfo!E25</f>
        <v>0</v>
      </c>
      <c r="F7" s="343">
        <f>'M4'!D222</f>
        <v>0</v>
      </c>
      <c r="G7" s="343" t="s">
        <v>142</v>
      </c>
      <c r="H7" s="377">
        <f>'M4'!C9</f>
        <v>0</v>
      </c>
      <c r="I7" s="343">
        <f>'M4'!C5</f>
        <v>0</v>
      </c>
      <c r="J7" s="343">
        <f>'M4'!C9</f>
        <v>0</v>
      </c>
      <c r="K7" s="343">
        <f>'M4'!C10</f>
        <v>0</v>
      </c>
      <c r="L7" s="343" t="str">
        <f>'M4'!C15</f>
        <v>-</v>
      </c>
      <c r="M7" s="343">
        <f>'M4'!C8</f>
        <v>0</v>
      </c>
      <c r="N7" s="321" t="str">
        <f>IFERROR(VLOOKUP(J7,spukmaatregelen!B:I,7,FALSE)," ")</f>
        <v xml:space="preserve"> </v>
      </c>
      <c r="O7" s="321" t="str">
        <f>'M4'!C16</f>
        <v>Niet gevonden</v>
      </c>
      <c r="P7" s="340">
        <f>'M4'!C18</f>
        <v>0</v>
      </c>
      <c r="Q7" s="381">
        <f>'M4'!C19</f>
        <v>0</v>
      </c>
      <c r="R7" s="277" t="str">
        <f>'M4'!C20</f>
        <v>ha</v>
      </c>
      <c r="S7" s="582">
        <f>'M4'!C21</f>
        <v>0</v>
      </c>
      <c r="T7" s="582">
        <f>'M4'!C22</f>
        <v>0</v>
      </c>
      <c r="U7" s="378">
        <f>'M4'!C202</f>
        <v>0</v>
      </c>
      <c r="V7" s="378">
        <f>'M4'!C203</f>
        <v>0</v>
      </c>
      <c r="W7" s="378">
        <f>'M4'!C204</f>
        <v>0</v>
      </c>
      <c r="X7" s="378">
        <f>'M4'!C205</f>
        <v>0</v>
      </c>
      <c r="Y7" s="378">
        <f>'M4'!C206</f>
        <v>0</v>
      </c>
      <c r="Z7" s="378">
        <f>'M4'!C207</f>
        <v>0</v>
      </c>
      <c r="AA7" s="378">
        <f>'M4'!C221</f>
        <v>0</v>
      </c>
      <c r="AB7" s="378">
        <f>'M4'!F221</f>
        <v>0</v>
      </c>
      <c r="AC7" s="378">
        <f>'M4'!D223</f>
        <v>0</v>
      </c>
      <c r="AD7" s="378">
        <f>'M4'!D224</f>
        <v>0</v>
      </c>
      <c r="AF7" s="379">
        <f t="shared" si="0"/>
        <v>0</v>
      </c>
      <c r="AG7" s="380">
        <f t="shared" si="1"/>
        <v>0</v>
      </c>
    </row>
    <row r="8" spans="1:33" s="66" customFormat="1" x14ac:dyDescent="0.25">
      <c r="A8" s="343">
        <f>Projectinfo!D7</f>
        <v>0</v>
      </c>
      <c r="B8" s="343">
        <f>Projectinfo!D9</f>
        <v>0</v>
      </c>
      <c r="C8" s="377">
        <f>Projectinfo!D11</f>
        <v>0</v>
      </c>
      <c r="D8" s="377">
        <f>Projectinfo!D13</f>
        <v>0</v>
      </c>
      <c r="E8" s="343">
        <f>Projectinfo!E26</f>
        <v>0</v>
      </c>
      <c r="F8" s="343">
        <f>'M5'!D222</f>
        <v>0</v>
      </c>
      <c r="G8" s="343" t="s">
        <v>143</v>
      </c>
      <c r="H8" s="377">
        <f>'M5'!C9</f>
        <v>0</v>
      </c>
      <c r="I8" s="343">
        <f>'M5'!C5</f>
        <v>0</v>
      </c>
      <c r="J8" s="343">
        <f>'M5'!C9</f>
        <v>0</v>
      </c>
      <c r="K8" s="343">
        <f>'M5'!C10</f>
        <v>0</v>
      </c>
      <c r="L8" s="343" t="str">
        <f>'M5'!C15</f>
        <v>-</v>
      </c>
      <c r="M8" s="343">
        <f>'M5'!C8</f>
        <v>0</v>
      </c>
      <c r="N8" s="321" t="str">
        <f>IFERROR(VLOOKUP(J8,spukmaatregelen!B:I,7,FALSE)," ")</f>
        <v xml:space="preserve"> </v>
      </c>
      <c r="O8" s="321" t="str">
        <f>'M5'!C16</f>
        <v>Niet gevonden</v>
      </c>
      <c r="P8" s="340">
        <f>'M5'!C18</f>
        <v>0</v>
      </c>
      <c r="Q8" s="381">
        <f>'M5'!C19</f>
        <v>0</v>
      </c>
      <c r="R8" s="277" t="str">
        <f>'M5'!C20</f>
        <v>ha</v>
      </c>
      <c r="S8" s="582">
        <f>'M5'!C21</f>
        <v>0</v>
      </c>
      <c r="T8" s="582">
        <f>'M5'!C22</f>
        <v>0</v>
      </c>
      <c r="U8" s="378">
        <f>'M5'!C202</f>
        <v>0</v>
      </c>
      <c r="V8" s="378">
        <f>'M5'!C203</f>
        <v>0</v>
      </c>
      <c r="W8" s="378">
        <f>'M5'!C204</f>
        <v>0</v>
      </c>
      <c r="X8" s="378">
        <f>'M5'!C205</f>
        <v>0</v>
      </c>
      <c r="Y8" s="378">
        <f>'M5'!C206</f>
        <v>0</v>
      </c>
      <c r="Z8" s="378">
        <f>'M5'!C207</f>
        <v>0</v>
      </c>
      <c r="AA8" s="378">
        <f>'M5'!C221</f>
        <v>0</v>
      </c>
      <c r="AB8" s="378">
        <f>'M5'!F221</f>
        <v>0</v>
      </c>
      <c r="AC8" s="378">
        <f>'M5'!D223</f>
        <v>0</v>
      </c>
      <c r="AD8" s="378">
        <f>'M5'!D224</f>
        <v>0</v>
      </c>
      <c r="AF8" s="379">
        <f t="shared" si="0"/>
        <v>0</v>
      </c>
      <c r="AG8" s="380">
        <f t="shared" si="1"/>
        <v>0</v>
      </c>
    </row>
    <row r="9" spans="1:33" s="66" customFormat="1" x14ac:dyDescent="0.25">
      <c r="A9" s="343">
        <f>Projectinfo!D7</f>
        <v>0</v>
      </c>
      <c r="B9" s="343">
        <f>Projectinfo!D9</f>
        <v>0</v>
      </c>
      <c r="C9" s="377">
        <f>Projectinfo!D11</f>
        <v>0</v>
      </c>
      <c r="D9" s="377">
        <f>Projectinfo!D13</f>
        <v>0</v>
      </c>
      <c r="E9" s="343">
        <f>Projectinfo!E27</f>
        <v>0</v>
      </c>
      <c r="F9" s="343">
        <f>'M6'!D222</f>
        <v>0</v>
      </c>
      <c r="G9" s="343" t="s">
        <v>144</v>
      </c>
      <c r="H9" s="377">
        <f>'M6'!C9</f>
        <v>0</v>
      </c>
      <c r="I9" s="343">
        <f>'M6'!C5</f>
        <v>0</v>
      </c>
      <c r="J9" s="343">
        <f>'M6'!C9</f>
        <v>0</v>
      </c>
      <c r="K9" s="343">
        <f>'M6'!C10</f>
        <v>0</v>
      </c>
      <c r="L9" s="343" t="str">
        <f>'M6'!C15</f>
        <v>-</v>
      </c>
      <c r="M9" s="343">
        <f>'M6'!C8</f>
        <v>0</v>
      </c>
      <c r="N9" s="321" t="str">
        <f>IFERROR(VLOOKUP(J9,spukmaatregelen!B:I,7,FALSE)," ")</f>
        <v xml:space="preserve"> </v>
      </c>
      <c r="O9" s="321" t="str">
        <f>'M6'!C16</f>
        <v>Niet gevonden</v>
      </c>
      <c r="P9" s="340">
        <f>'M6'!C18</f>
        <v>0</v>
      </c>
      <c r="Q9" s="381">
        <f>'M6'!C19</f>
        <v>0</v>
      </c>
      <c r="R9" s="277" t="str">
        <f>'M6'!C20</f>
        <v>ha</v>
      </c>
      <c r="S9" s="582">
        <f>'M6'!C21</f>
        <v>0</v>
      </c>
      <c r="T9" s="582">
        <f>'M6'!C22</f>
        <v>0</v>
      </c>
      <c r="U9" s="378">
        <f>'M6'!C202</f>
        <v>0</v>
      </c>
      <c r="V9" s="378">
        <f>'M6'!C203</f>
        <v>0</v>
      </c>
      <c r="W9" s="378">
        <f>'M6'!C204</f>
        <v>0</v>
      </c>
      <c r="X9" s="378">
        <f>'M6'!C205</f>
        <v>0</v>
      </c>
      <c r="Y9" s="378">
        <f>'M6'!C206</f>
        <v>0</v>
      </c>
      <c r="Z9" s="378">
        <f>'M6'!C207</f>
        <v>0</v>
      </c>
      <c r="AA9" s="378">
        <f>'M6'!C221</f>
        <v>0</v>
      </c>
      <c r="AB9" s="378">
        <f>'M6'!F221</f>
        <v>0</v>
      </c>
      <c r="AC9" s="378">
        <f>'M6'!D223</f>
        <v>0</v>
      </c>
      <c r="AD9" s="378">
        <f>'M6'!D224</f>
        <v>0</v>
      </c>
      <c r="AF9" s="379">
        <f t="shared" si="0"/>
        <v>0</v>
      </c>
      <c r="AG9" s="380">
        <f t="shared" si="1"/>
        <v>0</v>
      </c>
    </row>
    <row r="10" spans="1:33" s="66" customFormat="1" x14ac:dyDescent="0.25">
      <c r="A10" s="343">
        <f>Projectinfo!D7</f>
        <v>0</v>
      </c>
      <c r="B10" s="343">
        <f>Projectinfo!D9</f>
        <v>0</v>
      </c>
      <c r="C10" s="377">
        <f>Projectinfo!D11</f>
        <v>0</v>
      </c>
      <c r="D10" s="377">
        <f>Projectinfo!D13</f>
        <v>0</v>
      </c>
      <c r="E10" s="343">
        <f>Projectinfo!E28</f>
        <v>0</v>
      </c>
      <c r="F10" s="343">
        <f>'M7'!D222</f>
        <v>0</v>
      </c>
      <c r="G10" s="343" t="s">
        <v>145</v>
      </c>
      <c r="H10" s="377">
        <f>'M7'!C9</f>
        <v>0</v>
      </c>
      <c r="I10" s="343">
        <f>'M7'!C5</f>
        <v>0</v>
      </c>
      <c r="J10" s="343">
        <f>'M7'!C9</f>
        <v>0</v>
      </c>
      <c r="K10" s="343">
        <f>'M7'!C10</f>
        <v>0</v>
      </c>
      <c r="L10" s="343" t="str">
        <f>'M7'!C15</f>
        <v>-</v>
      </c>
      <c r="M10" s="343">
        <f>'M7'!C8</f>
        <v>0</v>
      </c>
      <c r="N10" s="321" t="str">
        <f>IFERROR(VLOOKUP(J10,spukmaatregelen!B:I,7,FALSE)," ")</f>
        <v xml:space="preserve"> </v>
      </c>
      <c r="O10" s="321" t="str">
        <f>'M7'!C16</f>
        <v>Niet gevonden</v>
      </c>
      <c r="P10" s="340">
        <f>'M7'!C18</f>
        <v>0</v>
      </c>
      <c r="Q10" s="381">
        <f>'M7'!C19</f>
        <v>0</v>
      </c>
      <c r="R10" s="277" t="str">
        <f>'M7'!C20</f>
        <v>ha</v>
      </c>
      <c r="S10" s="582">
        <f>'M7'!C21</f>
        <v>0</v>
      </c>
      <c r="T10" s="582">
        <f>'M7'!C22</f>
        <v>0</v>
      </c>
      <c r="U10" s="378">
        <f>'M7'!C202</f>
        <v>0</v>
      </c>
      <c r="V10" s="378">
        <f>'M7'!C203</f>
        <v>0</v>
      </c>
      <c r="W10" s="378">
        <f>'M7'!C204</f>
        <v>0</v>
      </c>
      <c r="X10" s="378">
        <f>'M7'!C205</f>
        <v>0</v>
      </c>
      <c r="Y10" s="378">
        <f>'M7'!C206</f>
        <v>0</v>
      </c>
      <c r="Z10" s="378">
        <f>'M7'!C207</f>
        <v>0</v>
      </c>
      <c r="AA10" s="378">
        <f>'M7'!C221</f>
        <v>0</v>
      </c>
      <c r="AB10" s="378">
        <f>'M7'!F221</f>
        <v>0</v>
      </c>
      <c r="AC10" s="378">
        <f>'M7'!D223</f>
        <v>0</v>
      </c>
      <c r="AD10" s="378">
        <f>'M7'!D224</f>
        <v>0</v>
      </c>
      <c r="AF10" s="379">
        <f t="shared" si="0"/>
        <v>0</v>
      </c>
      <c r="AG10" s="380">
        <f t="shared" si="1"/>
        <v>0</v>
      </c>
    </row>
    <row r="11" spans="1:33" s="66" customFormat="1" x14ac:dyDescent="0.25">
      <c r="A11" s="343">
        <f>Projectinfo!D7</f>
        <v>0</v>
      </c>
      <c r="B11" s="343">
        <f>Projectinfo!D9</f>
        <v>0</v>
      </c>
      <c r="C11" s="377">
        <f>Projectinfo!D11</f>
        <v>0</v>
      </c>
      <c r="D11" s="377">
        <f>Projectinfo!D13</f>
        <v>0</v>
      </c>
      <c r="E11" s="343">
        <f>Projectinfo!E29</f>
        <v>0</v>
      </c>
      <c r="F11" s="343">
        <f>'M8'!D222</f>
        <v>0</v>
      </c>
      <c r="G11" s="343" t="s">
        <v>146</v>
      </c>
      <c r="H11" s="377">
        <f>'M8'!C9</f>
        <v>0</v>
      </c>
      <c r="I11" s="343">
        <f>'M8'!C5</f>
        <v>0</v>
      </c>
      <c r="J11" s="343">
        <f>'M8'!C9</f>
        <v>0</v>
      </c>
      <c r="K11" s="343">
        <f>'M8'!C10</f>
        <v>0</v>
      </c>
      <c r="L11" s="343" t="str">
        <f>'M8'!C15</f>
        <v>-</v>
      </c>
      <c r="M11" s="343">
        <f>'M8'!C8</f>
        <v>0</v>
      </c>
      <c r="N11" s="321" t="str">
        <f>IFERROR(VLOOKUP(J11,spukmaatregelen!B:I,7,FALSE)," ")</f>
        <v xml:space="preserve"> </v>
      </c>
      <c r="O11" s="321" t="str">
        <f>'M8'!C16</f>
        <v>Niet gevonden</v>
      </c>
      <c r="P11" s="340">
        <f>'M8'!C18</f>
        <v>0</v>
      </c>
      <c r="Q11" s="381">
        <f>'M8'!C19</f>
        <v>0</v>
      </c>
      <c r="R11" s="277" t="str">
        <f>'M8'!C20</f>
        <v>ha</v>
      </c>
      <c r="S11" s="582">
        <f>'M8'!C21</f>
        <v>0</v>
      </c>
      <c r="T11" s="582">
        <f>'M8'!C22</f>
        <v>0</v>
      </c>
      <c r="U11" s="378">
        <f>'M8'!C202</f>
        <v>0</v>
      </c>
      <c r="V11" s="378">
        <f>'M8'!C203</f>
        <v>0</v>
      </c>
      <c r="W11" s="378">
        <f>'M8'!C204</f>
        <v>0</v>
      </c>
      <c r="X11" s="378">
        <f>'M8'!C205</f>
        <v>0</v>
      </c>
      <c r="Y11" s="378">
        <f>'M8'!C206</f>
        <v>0</v>
      </c>
      <c r="Z11" s="378">
        <f>'M8'!C207</f>
        <v>0</v>
      </c>
      <c r="AA11" s="378">
        <f>'M8'!C221</f>
        <v>0</v>
      </c>
      <c r="AB11" s="378">
        <f>'M8'!F221</f>
        <v>0</v>
      </c>
      <c r="AC11" s="378">
        <f>'M8'!D223</f>
        <v>0</v>
      </c>
      <c r="AD11" s="378">
        <f>'M8'!D224</f>
        <v>0</v>
      </c>
      <c r="AF11" s="379">
        <f t="shared" si="0"/>
        <v>0</v>
      </c>
      <c r="AG11" s="380">
        <f t="shared" si="1"/>
        <v>0</v>
      </c>
    </row>
    <row r="12" spans="1:33" s="66" customFormat="1" x14ac:dyDescent="0.25">
      <c r="A12" s="343">
        <f>Projectinfo!D7</f>
        <v>0</v>
      </c>
      <c r="B12" s="343">
        <f>Projectinfo!D9</f>
        <v>0</v>
      </c>
      <c r="C12" s="377">
        <f>Projectinfo!D11</f>
        <v>0</v>
      </c>
      <c r="D12" s="377">
        <f>Projectinfo!D13</f>
        <v>0</v>
      </c>
      <c r="E12" s="343">
        <f>Projectinfo!E30</f>
        <v>0</v>
      </c>
      <c r="F12" s="343">
        <f>'M9'!D222</f>
        <v>0</v>
      </c>
      <c r="G12" s="343" t="s">
        <v>147</v>
      </c>
      <c r="H12" s="377">
        <f>'M9'!C9</f>
        <v>0</v>
      </c>
      <c r="I12" s="343">
        <f>'M9'!C5</f>
        <v>0</v>
      </c>
      <c r="J12" s="343">
        <f>'M9'!C9</f>
        <v>0</v>
      </c>
      <c r="K12" s="343">
        <f>'M9'!C10</f>
        <v>0</v>
      </c>
      <c r="L12" s="343" t="str">
        <f>'M9'!C15</f>
        <v>-</v>
      </c>
      <c r="M12" s="343">
        <f>'M9'!C8</f>
        <v>0</v>
      </c>
      <c r="N12" s="321" t="str">
        <f>IFERROR(VLOOKUP(J12,spukmaatregelen!B:I,7,FALSE)," ")</f>
        <v xml:space="preserve"> </v>
      </c>
      <c r="O12" s="321" t="str">
        <f>'M9'!C16</f>
        <v>Niet gevonden</v>
      </c>
      <c r="P12" s="340">
        <f>'M9'!C18</f>
        <v>0</v>
      </c>
      <c r="Q12" s="381">
        <f>'M9'!C19</f>
        <v>0</v>
      </c>
      <c r="R12" s="277" t="str">
        <f>'M9'!C20</f>
        <v>ha</v>
      </c>
      <c r="S12" s="582">
        <f>'M9'!C21</f>
        <v>0</v>
      </c>
      <c r="T12" s="582">
        <f>'M9'!C22</f>
        <v>0</v>
      </c>
      <c r="U12" s="378">
        <f>'M9'!C202</f>
        <v>0</v>
      </c>
      <c r="V12" s="378">
        <f>'M9'!C203</f>
        <v>0</v>
      </c>
      <c r="W12" s="378">
        <f>'M9'!C204</f>
        <v>0</v>
      </c>
      <c r="X12" s="378">
        <f>'M9'!C205</f>
        <v>0</v>
      </c>
      <c r="Y12" s="378">
        <f>'M9'!C206</f>
        <v>0</v>
      </c>
      <c r="Z12" s="378">
        <f>'M9'!C207</f>
        <v>0</v>
      </c>
      <c r="AA12" s="378">
        <f>'M9'!C221</f>
        <v>0</v>
      </c>
      <c r="AB12" s="378">
        <f>'M9'!F221</f>
        <v>0</v>
      </c>
      <c r="AC12" s="378">
        <f>'M9'!D223</f>
        <v>0</v>
      </c>
      <c r="AD12" s="378">
        <f>'M9'!D224</f>
        <v>0</v>
      </c>
      <c r="AF12" s="379">
        <f t="shared" si="0"/>
        <v>0</v>
      </c>
      <c r="AG12" s="380">
        <f t="shared" si="1"/>
        <v>0</v>
      </c>
    </row>
    <row r="13" spans="1:33" s="66" customFormat="1" x14ac:dyDescent="0.25">
      <c r="A13" s="343">
        <f>Projectinfo!D7</f>
        <v>0</v>
      </c>
      <c r="B13" s="343">
        <f>Projectinfo!D9</f>
        <v>0</v>
      </c>
      <c r="C13" s="377">
        <f>Projectinfo!D11</f>
        <v>0</v>
      </c>
      <c r="D13" s="377">
        <f>Projectinfo!D13</f>
        <v>0</v>
      </c>
      <c r="E13" s="343">
        <f>Projectinfo!E31</f>
        <v>0</v>
      </c>
      <c r="F13" s="343">
        <f>'M10'!D222</f>
        <v>0</v>
      </c>
      <c r="G13" s="343" t="s">
        <v>148</v>
      </c>
      <c r="H13" s="377">
        <f>'M10'!C9</f>
        <v>0</v>
      </c>
      <c r="I13" s="343">
        <f>'M10'!C5</f>
        <v>0</v>
      </c>
      <c r="J13" s="343">
        <f>'M10'!C9</f>
        <v>0</v>
      </c>
      <c r="K13" s="343">
        <f>'M10'!C10</f>
        <v>0</v>
      </c>
      <c r="L13" s="343" t="str">
        <f>'M10'!C15</f>
        <v>-</v>
      </c>
      <c r="M13" s="343">
        <f>'M10'!C8</f>
        <v>0</v>
      </c>
      <c r="N13" s="321" t="str">
        <f>IFERROR(VLOOKUP(J13,spukmaatregelen!B:I,7,FALSE)," ")</f>
        <v xml:space="preserve"> </v>
      </c>
      <c r="O13" s="321" t="str">
        <f>'M10'!C16</f>
        <v>Niet gevonden</v>
      </c>
      <c r="P13" s="340">
        <f>'M10'!C18</f>
        <v>0</v>
      </c>
      <c r="Q13" s="381">
        <f>'M10'!C19</f>
        <v>0</v>
      </c>
      <c r="R13" s="277" t="str">
        <f>'M10'!C20</f>
        <v>ha</v>
      </c>
      <c r="S13" s="582">
        <f>'M10'!C21</f>
        <v>0</v>
      </c>
      <c r="T13" s="582">
        <f>'M10'!C22</f>
        <v>0</v>
      </c>
      <c r="U13" s="378">
        <f>'M10'!C202</f>
        <v>0</v>
      </c>
      <c r="V13" s="378">
        <f>'M10'!C203</f>
        <v>0</v>
      </c>
      <c r="W13" s="378">
        <f>'M10'!C204</f>
        <v>0</v>
      </c>
      <c r="X13" s="378">
        <f>'M10'!C205</f>
        <v>0</v>
      </c>
      <c r="Y13" s="378">
        <f>'M10'!C206</f>
        <v>0</v>
      </c>
      <c r="Z13" s="378">
        <f>'M10'!C207</f>
        <v>0</v>
      </c>
      <c r="AA13" s="378">
        <f>'M10'!C221</f>
        <v>0</v>
      </c>
      <c r="AB13" s="378">
        <f>'M10'!F221</f>
        <v>0</v>
      </c>
      <c r="AC13" s="378">
        <f>'M10'!D223</f>
        <v>0</v>
      </c>
      <c r="AD13" s="378">
        <f>'M10'!D224</f>
        <v>0</v>
      </c>
      <c r="AF13" s="379">
        <f t="shared" si="0"/>
        <v>0</v>
      </c>
      <c r="AG13" s="380">
        <f t="shared" ref="AG13:AG28" si="2">(AA13-AB13)-AD13</f>
        <v>0</v>
      </c>
    </row>
    <row r="14" spans="1:33" s="66" customFormat="1" x14ac:dyDescent="0.25">
      <c r="A14" s="343">
        <f>Projectinfo!D7</f>
        <v>0</v>
      </c>
      <c r="B14" s="343">
        <f>Projectinfo!D9</f>
        <v>0</v>
      </c>
      <c r="C14" s="377">
        <f>Projectinfo!D11</f>
        <v>0</v>
      </c>
      <c r="D14" s="377">
        <f>Projectinfo!D13</f>
        <v>0</v>
      </c>
      <c r="E14" s="343">
        <f>Projectinfo!E32</f>
        <v>0</v>
      </c>
      <c r="F14" s="343">
        <f>'M11'!D222</f>
        <v>0</v>
      </c>
      <c r="G14" s="343" t="s">
        <v>149</v>
      </c>
      <c r="H14" s="377">
        <f>'M11'!C9</f>
        <v>0</v>
      </c>
      <c r="I14" s="343">
        <f>'M11'!C5</f>
        <v>0</v>
      </c>
      <c r="J14" s="343">
        <f>'M11'!C9</f>
        <v>0</v>
      </c>
      <c r="K14" s="343">
        <f>'M11'!C10</f>
        <v>0</v>
      </c>
      <c r="L14" s="343" t="str">
        <f>'M11'!C15</f>
        <v>-</v>
      </c>
      <c r="M14" s="343">
        <f>'M11'!C8</f>
        <v>0</v>
      </c>
      <c r="N14" s="321" t="str">
        <f>IFERROR(VLOOKUP(J14,spukmaatregelen!B:I,7,FALSE)," ")</f>
        <v xml:space="preserve"> </v>
      </c>
      <c r="O14" s="321" t="str">
        <f>'M11'!C16</f>
        <v>Niet gevonden</v>
      </c>
      <c r="P14" s="340">
        <f>'M11'!C18</f>
        <v>0</v>
      </c>
      <c r="Q14" s="381">
        <f>'M11'!C19</f>
        <v>0</v>
      </c>
      <c r="R14" s="277" t="str">
        <f>'M11'!C20</f>
        <v>ha</v>
      </c>
      <c r="S14" s="582">
        <f>'M11'!C21</f>
        <v>0</v>
      </c>
      <c r="T14" s="582">
        <f>'M11'!C22</f>
        <v>0</v>
      </c>
      <c r="U14" s="378">
        <f>'M11'!C202</f>
        <v>0</v>
      </c>
      <c r="V14" s="378">
        <f>'M11'!C203</f>
        <v>0</v>
      </c>
      <c r="W14" s="378">
        <f>'M11'!C204</f>
        <v>0</v>
      </c>
      <c r="X14" s="378">
        <f>'M11'!C205</f>
        <v>0</v>
      </c>
      <c r="Y14" s="378">
        <f>'M11'!C206</f>
        <v>0</v>
      </c>
      <c r="Z14" s="378">
        <f>'M11'!C207</f>
        <v>0</v>
      </c>
      <c r="AA14" s="378">
        <f>'M11'!C221</f>
        <v>0</v>
      </c>
      <c r="AB14" s="378">
        <f>'M11'!F221</f>
        <v>0</v>
      </c>
      <c r="AC14" s="378">
        <f>'M11'!D223</f>
        <v>0</v>
      </c>
      <c r="AD14" s="378">
        <f>'M11'!D224</f>
        <v>0</v>
      </c>
      <c r="AF14" s="379">
        <f t="shared" si="0"/>
        <v>0</v>
      </c>
      <c r="AG14" s="380">
        <f t="shared" si="2"/>
        <v>0</v>
      </c>
    </row>
    <row r="15" spans="1:33" s="66" customFormat="1" x14ac:dyDescent="0.25">
      <c r="A15" s="343">
        <f>Projectinfo!D7</f>
        <v>0</v>
      </c>
      <c r="B15" s="343">
        <f>Projectinfo!D9</f>
        <v>0</v>
      </c>
      <c r="C15" s="377">
        <f>Projectinfo!D11</f>
        <v>0</v>
      </c>
      <c r="D15" s="377">
        <f>Projectinfo!D13</f>
        <v>0</v>
      </c>
      <c r="E15" s="343">
        <f>Projectinfo!E33</f>
        <v>0</v>
      </c>
      <c r="F15" s="343">
        <f>'M12'!D222</f>
        <v>0</v>
      </c>
      <c r="G15" s="343" t="s">
        <v>150</v>
      </c>
      <c r="H15" s="377">
        <f>'M12'!C9</f>
        <v>0</v>
      </c>
      <c r="I15" s="343">
        <f>'M12'!C5</f>
        <v>0</v>
      </c>
      <c r="J15" s="343">
        <f>'M12'!C9</f>
        <v>0</v>
      </c>
      <c r="K15" s="343">
        <f>'M12'!C10</f>
        <v>0</v>
      </c>
      <c r="L15" s="343" t="str">
        <f>'M12'!C15</f>
        <v>-</v>
      </c>
      <c r="M15" s="343">
        <f>'M12'!C8</f>
        <v>0</v>
      </c>
      <c r="N15" s="321" t="str">
        <f>IFERROR(VLOOKUP(J15,spukmaatregelen!B:I,7,FALSE)," ")</f>
        <v xml:space="preserve"> </v>
      </c>
      <c r="O15" s="321" t="str">
        <f>'M12'!C16</f>
        <v>Niet gevonden</v>
      </c>
      <c r="P15" s="340">
        <f>'M12'!C18</f>
        <v>0</v>
      </c>
      <c r="Q15" s="381">
        <f>'M12'!C19</f>
        <v>0</v>
      </c>
      <c r="R15" s="277" t="str">
        <f>'M12'!C20</f>
        <v>ha</v>
      </c>
      <c r="S15" s="582">
        <f>'M12'!C21</f>
        <v>0</v>
      </c>
      <c r="T15" s="582">
        <f>'M12'!C22</f>
        <v>0</v>
      </c>
      <c r="U15" s="378">
        <f>'M12'!C202</f>
        <v>0</v>
      </c>
      <c r="V15" s="378">
        <f>'M12'!C203</f>
        <v>0</v>
      </c>
      <c r="W15" s="378">
        <f>'M12'!C204</f>
        <v>0</v>
      </c>
      <c r="X15" s="378">
        <f>'M12'!C205</f>
        <v>0</v>
      </c>
      <c r="Y15" s="378">
        <f>'M12'!C206</f>
        <v>0</v>
      </c>
      <c r="Z15" s="378">
        <f>'M12'!C207</f>
        <v>0</v>
      </c>
      <c r="AA15" s="378">
        <f>'M12'!C221</f>
        <v>0</v>
      </c>
      <c r="AB15" s="378">
        <f>'M12'!F221</f>
        <v>0</v>
      </c>
      <c r="AC15" s="378">
        <f>'M12'!D225</f>
        <v>0</v>
      </c>
      <c r="AD15" s="378">
        <f>'M12'!D224</f>
        <v>0</v>
      </c>
      <c r="AF15" s="379">
        <f t="shared" si="0"/>
        <v>0</v>
      </c>
      <c r="AG15" s="380">
        <f t="shared" si="2"/>
        <v>0</v>
      </c>
    </row>
    <row r="16" spans="1:33" s="66" customFormat="1" x14ac:dyDescent="0.25">
      <c r="A16" s="343">
        <f>Projectinfo!D7</f>
        <v>0</v>
      </c>
      <c r="B16" s="343">
        <f>Projectinfo!D9</f>
        <v>0</v>
      </c>
      <c r="C16" s="377">
        <f>Projectinfo!D11</f>
        <v>0</v>
      </c>
      <c r="D16" s="377">
        <f>Projectinfo!D13</f>
        <v>0</v>
      </c>
      <c r="E16" s="343">
        <f>Projectinfo!E34</f>
        <v>0</v>
      </c>
      <c r="F16" s="343">
        <f>'M13'!D222</f>
        <v>0</v>
      </c>
      <c r="G16" s="343" t="s">
        <v>151</v>
      </c>
      <c r="H16" s="377">
        <f>'M13'!C9</f>
        <v>0</v>
      </c>
      <c r="I16" s="343">
        <f>'M13'!C5</f>
        <v>0</v>
      </c>
      <c r="J16" s="343">
        <f>'M13'!C9</f>
        <v>0</v>
      </c>
      <c r="K16" s="343">
        <f>'M13'!C10</f>
        <v>0</v>
      </c>
      <c r="L16" s="343" t="str">
        <f>'M13'!C15</f>
        <v>-</v>
      </c>
      <c r="M16" s="343">
        <f>'M13'!C8</f>
        <v>0</v>
      </c>
      <c r="N16" s="321" t="str">
        <f>IFERROR(VLOOKUP(J16,spukmaatregelen!B:I,7,FALSE)," ")</f>
        <v xml:space="preserve"> </v>
      </c>
      <c r="O16" s="321" t="str">
        <f>'M13'!C16</f>
        <v>Niet gevonden</v>
      </c>
      <c r="P16" s="340">
        <f>'M13'!C18</f>
        <v>0</v>
      </c>
      <c r="Q16" s="381">
        <f>'M13'!C19</f>
        <v>0</v>
      </c>
      <c r="R16" s="277" t="str">
        <f>'M13'!C20</f>
        <v>ha</v>
      </c>
      <c r="S16" s="582">
        <f>'M13'!C21</f>
        <v>0</v>
      </c>
      <c r="T16" s="582">
        <f>'M13'!C22</f>
        <v>0</v>
      </c>
      <c r="U16" s="378">
        <f>'M13'!C202</f>
        <v>0</v>
      </c>
      <c r="V16" s="378">
        <f>'M13'!C203</f>
        <v>0</v>
      </c>
      <c r="W16" s="378">
        <f>'M13'!C204</f>
        <v>0</v>
      </c>
      <c r="X16" s="378">
        <f>'M13'!C205</f>
        <v>0</v>
      </c>
      <c r="Y16" s="378">
        <f>'M13'!C206</f>
        <v>0</v>
      </c>
      <c r="Z16" s="378">
        <f>'M13'!C207</f>
        <v>0</v>
      </c>
      <c r="AA16" s="378">
        <f>'M13'!C221</f>
        <v>0</v>
      </c>
      <c r="AB16" s="378">
        <f>'M13'!F221</f>
        <v>0</v>
      </c>
      <c r="AC16" s="378">
        <f>'M13'!D223</f>
        <v>0</v>
      </c>
      <c r="AD16" s="378">
        <f>'M13'!D224</f>
        <v>0</v>
      </c>
      <c r="AF16" s="379">
        <f t="shared" si="0"/>
        <v>0</v>
      </c>
      <c r="AG16" s="380">
        <f t="shared" si="2"/>
        <v>0</v>
      </c>
    </row>
    <row r="17" spans="1:33" s="66" customFormat="1" x14ac:dyDescent="0.25">
      <c r="A17" s="343">
        <f>Projectinfo!D7</f>
        <v>0</v>
      </c>
      <c r="B17" s="343">
        <f>Projectinfo!D9</f>
        <v>0</v>
      </c>
      <c r="C17" s="377">
        <f>Projectinfo!D11</f>
        <v>0</v>
      </c>
      <c r="D17" s="377">
        <f>Projectinfo!D13</f>
        <v>0</v>
      </c>
      <c r="E17" s="343">
        <f>Projectinfo!E35</f>
        <v>0</v>
      </c>
      <c r="F17" s="343">
        <f>'M14'!D222</f>
        <v>0</v>
      </c>
      <c r="G17" s="343" t="s">
        <v>152</v>
      </c>
      <c r="H17" s="377">
        <f>'M14'!C9</f>
        <v>0</v>
      </c>
      <c r="I17" s="343">
        <f>'M14'!C5</f>
        <v>0</v>
      </c>
      <c r="J17" s="343">
        <f>'M14'!C9</f>
        <v>0</v>
      </c>
      <c r="K17" s="343">
        <f>'M14'!C10</f>
        <v>0</v>
      </c>
      <c r="L17" s="343" t="str">
        <f>'M14'!C15</f>
        <v>-</v>
      </c>
      <c r="M17" s="343">
        <f>'M14'!C8</f>
        <v>0</v>
      </c>
      <c r="N17" s="321" t="str">
        <f>IFERROR(VLOOKUP(J17,spukmaatregelen!B:I,7,FALSE)," ")</f>
        <v xml:space="preserve"> </v>
      </c>
      <c r="O17" s="321" t="str">
        <f>'M14'!C16</f>
        <v>Niet gevonden</v>
      </c>
      <c r="P17" s="340">
        <f>'M14'!C18</f>
        <v>0</v>
      </c>
      <c r="Q17" s="381">
        <f>'M14'!C19</f>
        <v>0</v>
      </c>
      <c r="R17" s="277" t="str">
        <f>'M14'!C20</f>
        <v>ha</v>
      </c>
      <c r="S17" s="582">
        <f>'M14'!C21</f>
        <v>0</v>
      </c>
      <c r="T17" s="582">
        <f>'M14'!C22</f>
        <v>0</v>
      </c>
      <c r="U17" s="378">
        <f>'M14'!C202</f>
        <v>0</v>
      </c>
      <c r="V17" s="378">
        <f>'M14'!C203</f>
        <v>0</v>
      </c>
      <c r="W17" s="378">
        <f>'M14'!C204</f>
        <v>0</v>
      </c>
      <c r="X17" s="378">
        <f>'M14'!C205</f>
        <v>0</v>
      </c>
      <c r="Y17" s="378">
        <f>'M14'!C206</f>
        <v>0</v>
      </c>
      <c r="Z17" s="378">
        <f>'M14'!C207</f>
        <v>0</v>
      </c>
      <c r="AA17" s="378">
        <f>'M14'!C221</f>
        <v>0</v>
      </c>
      <c r="AB17" s="378">
        <f>'M14'!F221</f>
        <v>0</v>
      </c>
      <c r="AC17" s="378">
        <f>'M14'!D223</f>
        <v>0</v>
      </c>
      <c r="AD17" s="378">
        <f>'M14'!D224</f>
        <v>0</v>
      </c>
      <c r="AF17" s="379">
        <f t="shared" si="0"/>
        <v>0</v>
      </c>
      <c r="AG17" s="380">
        <f t="shared" si="2"/>
        <v>0</v>
      </c>
    </row>
    <row r="18" spans="1:33" s="66" customFormat="1" x14ac:dyDescent="0.25">
      <c r="A18" s="343">
        <f>Projectinfo!D7</f>
        <v>0</v>
      </c>
      <c r="B18" s="343">
        <f>Projectinfo!D9</f>
        <v>0</v>
      </c>
      <c r="C18" s="377">
        <f>Projectinfo!D11</f>
        <v>0</v>
      </c>
      <c r="D18" s="377">
        <f>Projectinfo!D13</f>
        <v>0</v>
      </c>
      <c r="E18" s="343">
        <f>Projectinfo!E36</f>
        <v>0</v>
      </c>
      <c r="F18" s="343">
        <f>'M15'!D222</f>
        <v>0</v>
      </c>
      <c r="G18" s="343" t="s">
        <v>153</v>
      </c>
      <c r="H18" s="377">
        <f>'M15'!C9</f>
        <v>0</v>
      </c>
      <c r="I18" s="343">
        <f>'M15'!C5</f>
        <v>0</v>
      </c>
      <c r="J18" s="343">
        <f>'M15'!C9</f>
        <v>0</v>
      </c>
      <c r="K18" s="343">
        <f>'M15'!C10</f>
        <v>0</v>
      </c>
      <c r="L18" s="343" t="str">
        <f>'M15'!C15</f>
        <v>-</v>
      </c>
      <c r="M18" s="343">
        <f>'M15'!C8</f>
        <v>0</v>
      </c>
      <c r="N18" s="321" t="str">
        <f>IFERROR(VLOOKUP(J18,spukmaatregelen!B:I,7,FALSE)," ")</f>
        <v xml:space="preserve"> </v>
      </c>
      <c r="O18" s="321" t="str">
        <f>'M15'!C16</f>
        <v>Niet gevonden</v>
      </c>
      <c r="P18" s="340">
        <f>'M15'!C18</f>
        <v>0</v>
      </c>
      <c r="Q18" s="381">
        <f>'M15'!C19</f>
        <v>0</v>
      </c>
      <c r="R18" s="277" t="str">
        <f>'M15'!C20</f>
        <v>ha</v>
      </c>
      <c r="S18" s="582">
        <f>'M15'!C21</f>
        <v>0</v>
      </c>
      <c r="T18" s="582">
        <f>'M15'!C22</f>
        <v>0</v>
      </c>
      <c r="U18" s="378">
        <f>'M15'!C202</f>
        <v>0</v>
      </c>
      <c r="V18" s="378">
        <f>'M15'!C203</f>
        <v>0</v>
      </c>
      <c r="W18" s="378">
        <f>'M15'!C204</f>
        <v>0</v>
      </c>
      <c r="X18" s="378">
        <f>'M15'!C205</f>
        <v>0</v>
      </c>
      <c r="Y18" s="378">
        <f>'M15'!C206</f>
        <v>0</v>
      </c>
      <c r="Z18" s="378">
        <f>'M15'!C207</f>
        <v>0</v>
      </c>
      <c r="AA18" s="378">
        <f>'M15'!C221</f>
        <v>0</v>
      </c>
      <c r="AB18" s="378">
        <f>'M15'!F221</f>
        <v>0</v>
      </c>
      <c r="AC18" s="378">
        <f>'M15'!D223</f>
        <v>0</v>
      </c>
      <c r="AD18" s="378">
        <f>'M15'!D224</f>
        <v>0</v>
      </c>
      <c r="AF18" s="379">
        <f t="shared" si="0"/>
        <v>0</v>
      </c>
      <c r="AG18" s="380">
        <f t="shared" si="2"/>
        <v>0</v>
      </c>
    </row>
    <row r="19" spans="1:33" s="66" customFormat="1" x14ac:dyDescent="0.25">
      <c r="A19" s="343">
        <f>Projectinfo!D7</f>
        <v>0</v>
      </c>
      <c r="B19" s="343">
        <f>Projectinfo!D9</f>
        <v>0</v>
      </c>
      <c r="C19" s="377">
        <f>Projectinfo!D11</f>
        <v>0</v>
      </c>
      <c r="D19" s="377">
        <f>Projectinfo!D13</f>
        <v>0</v>
      </c>
      <c r="E19" s="343">
        <f>Projectinfo!E37</f>
        <v>0</v>
      </c>
      <c r="F19" s="343">
        <f>'M16'!D222</f>
        <v>0</v>
      </c>
      <c r="G19" s="343" t="s">
        <v>154</v>
      </c>
      <c r="H19" s="377">
        <f>'M16'!C9</f>
        <v>0</v>
      </c>
      <c r="I19" s="343">
        <f>'M16'!C5</f>
        <v>0</v>
      </c>
      <c r="J19" s="343">
        <f>'M16'!C9</f>
        <v>0</v>
      </c>
      <c r="K19" s="343">
        <f>'M16'!C10</f>
        <v>0</v>
      </c>
      <c r="L19" s="343" t="str">
        <f>'M16'!C15</f>
        <v>-</v>
      </c>
      <c r="M19" s="343">
        <f>'M16'!C8</f>
        <v>0</v>
      </c>
      <c r="N19" s="321" t="str">
        <f>IFERROR(VLOOKUP(J19,spukmaatregelen!B:I,7,FALSE)," ")</f>
        <v xml:space="preserve"> </v>
      </c>
      <c r="O19" s="321" t="str">
        <f>'M16'!C16</f>
        <v>Niet gevonden</v>
      </c>
      <c r="P19" s="340">
        <f>'M16'!C18</f>
        <v>0</v>
      </c>
      <c r="Q19" s="381">
        <f>'M16'!C19</f>
        <v>0</v>
      </c>
      <c r="R19" s="277" t="str">
        <f>'M16'!C20</f>
        <v>ha</v>
      </c>
      <c r="S19" s="582">
        <f>'M16'!C21</f>
        <v>0</v>
      </c>
      <c r="T19" s="582">
        <f>'M16'!C22</f>
        <v>0</v>
      </c>
      <c r="U19" s="378">
        <f>'M16'!C202</f>
        <v>0</v>
      </c>
      <c r="V19" s="378">
        <f>'M16'!C203</f>
        <v>0</v>
      </c>
      <c r="W19" s="378">
        <f>'M16'!C204</f>
        <v>0</v>
      </c>
      <c r="X19" s="378">
        <f>'M16'!C205</f>
        <v>0</v>
      </c>
      <c r="Y19" s="378">
        <f>'M16'!C206</f>
        <v>0</v>
      </c>
      <c r="Z19" s="378">
        <f>'M16'!C207</f>
        <v>0</v>
      </c>
      <c r="AA19" s="378">
        <f>'M16'!C221</f>
        <v>0</v>
      </c>
      <c r="AB19" s="378">
        <f>'M16'!F221</f>
        <v>0</v>
      </c>
      <c r="AC19" s="378">
        <f>'M16'!D223</f>
        <v>0</v>
      </c>
      <c r="AD19" s="378">
        <f>'M16'!D224</f>
        <v>0</v>
      </c>
      <c r="AF19" s="379">
        <f t="shared" si="0"/>
        <v>0</v>
      </c>
      <c r="AG19" s="380">
        <f t="shared" si="2"/>
        <v>0</v>
      </c>
    </row>
    <row r="20" spans="1:33" s="66" customFormat="1" x14ac:dyDescent="0.25">
      <c r="A20" s="343">
        <f>Projectinfo!D7</f>
        <v>0</v>
      </c>
      <c r="B20" s="343">
        <f>Projectinfo!D9</f>
        <v>0</v>
      </c>
      <c r="C20" s="377">
        <f>Projectinfo!D11</f>
        <v>0</v>
      </c>
      <c r="D20" s="377">
        <f>Projectinfo!D13</f>
        <v>0</v>
      </c>
      <c r="E20" s="343">
        <f>Projectinfo!E38</f>
        <v>0</v>
      </c>
      <c r="F20" s="343">
        <f>'M17'!D222</f>
        <v>0</v>
      </c>
      <c r="G20" s="343" t="s">
        <v>155</v>
      </c>
      <c r="H20" s="377">
        <f>'M17'!C9</f>
        <v>0</v>
      </c>
      <c r="I20" s="343">
        <f>'M17'!C5</f>
        <v>0</v>
      </c>
      <c r="J20" s="343">
        <f>'M17'!C9</f>
        <v>0</v>
      </c>
      <c r="K20" s="343">
        <f>'M17'!C10</f>
        <v>0</v>
      </c>
      <c r="L20" s="343" t="str">
        <f>'M17'!C15</f>
        <v>-</v>
      </c>
      <c r="M20" s="343">
        <f>'M17'!C8</f>
        <v>0</v>
      </c>
      <c r="N20" s="321" t="str">
        <f>IFERROR(VLOOKUP(J20,spukmaatregelen!B:I,7,FALSE)," ")</f>
        <v xml:space="preserve"> </v>
      </c>
      <c r="O20" s="321" t="str">
        <f>'M17'!C16</f>
        <v>Niet gevonden</v>
      </c>
      <c r="P20" s="340">
        <f>'M17'!C18</f>
        <v>0</v>
      </c>
      <c r="Q20" s="381">
        <f>'M17'!C19</f>
        <v>0</v>
      </c>
      <c r="R20" s="277" t="str">
        <f>'M17'!C20</f>
        <v>ha</v>
      </c>
      <c r="S20" s="582">
        <f>'M17'!C21</f>
        <v>0</v>
      </c>
      <c r="T20" s="582">
        <f>'M17'!C22</f>
        <v>0</v>
      </c>
      <c r="U20" s="378">
        <f>'M17'!C202</f>
        <v>0</v>
      </c>
      <c r="V20" s="378">
        <f>'M17'!C203</f>
        <v>0</v>
      </c>
      <c r="W20" s="378">
        <f>'M17'!C204</f>
        <v>0</v>
      </c>
      <c r="X20" s="378">
        <f>'M17'!C205</f>
        <v>0</v>
      </c>
      <c r="Y20" s="378">
        <f>'M17'!C206</f>
        <v>0</v>
      </c>
      <c r="Z20" s="378">
        <f>'M17'!C207</f>
        <v>0</v>
      </c>
      <c r="AA20" s="378">
        <f>'M17'!C221</f>
        <v>0</v>
      </c>
      <c r="AB20" s="378">
        <f>'M17'!F221</f>
        <v>0</v>
      </c>
      <c r="AC20" s="378">
        <f>'M17'!D223</f>
        <v>0</v>
      </c>
      <c r="AD20" s="378">
        <f>'M17'!D224</f>
        <v>0</v>
      </c>
      <c r="AF20" s="379">
        <f t="shared" si="0"/>
        <v>0</v>
      </c>
      <c r="AG20" s="380">
        <f t="shared" si="2"/>
        <v>0</v>
      </c>
    </row>
    <row r="21" spans="1:33" s="66" customFormat="1" x14ac:dyDescent="0.25">
      <c r="A21" s="343">
        <f>Projectinfo!D7</f>
        <v>0</v>
      </c>
      <c r="B21" s="343">
        <f>Projectinfo!D9</f>
        <v>0</v>
      </c>
      <c r="C21" s="377">
        <f>Projectinfo!D11</f>
        <v>0</v>
      </c>
      <c r="D21" s="377">
        <f>Projectinfo!D13</f>
        <v>0</v>
      </c>
      <c r="E21" s="343">
        <f>Projectinfo!E39</f>
        <v>0</v>
      </c>
      <c r="F21" s="343">
        <f>'M18'!D222</f>
        <v>0</v>
      </c>
      <c r="G21" s="343" t="s">
        <v>156</v>
      </c>
      <c r="H21" s="377">
        <f>'M18'!C9</f>
        <v>0</v>
      </c>
      <c r="I21" s="343">
        <f>'M18'!C5</f>
        <v>0</v>
      </c>
      <c r="J21" s="343">
        <f>'M18'!C9</f>
        <v>0</v>
      </c>
      <c r="K21" s="343">
        <f>'M18'!C10</f>
        <v>0</v>
      </c>
      <c r="L21" s="343" t="str">
        <f>'M18'!C15</f>
        <v>-</v>
      </c>
      <c r="M21" s="343">
        <f>'M18'!C8</f>
        <v>0</v>
      </c>
      <c r="N21" s="321" t="str">
        <f>IFERROR(VLOOKUP(J21,spukmaatregelen!B:I,7,FALSE)," ")</f>
        <v xml:space="preserve"> </v>
      </c>
      <c r="O21" s="321" t="str">
        <f>'M18'!C16</f>
        <v>Niet gevonden</v>
      </c>
      <c r="P21" s="340">
        <f>'M18'!C18</f>
        <v>0</v>
      </c>
      <c r="Q21" s="381">
        <f>'M18'!C19</f>
        <v>0</v>
      </c>
      <c r="R21" s="277" t="str">
        <f>'M18'!C20</f>
        <v>ha</v>
      </c>
      <c r="S21" s="582">
        <f>'M18'!C21</f>
        <v>0</v>
      </c>
      <c r="T21" s="582">
        <f>'M18'!C22</f>
        <v>0</v>
      </c>
      <c r="U21" s="378">
        <f>'M18'!C202</f>
        <v>0</v>
      </c>
      <c r="V21" s="378">
        <f>'M18'!C203</f>
        <v>0</v>
      </c>
      <c r="W21" s="378">
        <f>'M18'!C204</f>
        <v>0</v>
      </c>
      <c r="X21" s="378">
        <f>'M18'!C205</f>
        <v>0</v>
      </c>
      <c r="Y21" s="378">
        <f>'M18'!C206</f>
        <v>0</v>
      </c>
      <c r="Z21" s="378">
        <f>'M18'!C207</f>
        <v>0</v>
      </c>
      <c r="AA21" s="378">
        <f>'M18'!C221</f>
        <v>0</v>
      </c>
      <c r="AB21" s="378">
        <f>'M18'!F221</f>
        <v>0</v>
      </c>
      <c r="AC21" s="378">
        <f>'M18'!D223</f>
        <v>0</v>
      </c>
      <c r="AD21" s="378">
        <f>'M18'!D224</f>
        <v>0</v>
      </c>
      <c r="AF21" s="379">
        <f t="shared" si="0"/>
        <v>0</v>
      </c>
      <c r="AG21" s="380">
        <f t="shared" si="2"/>
        <v>0</v>
      </c>
    </row>
    <row r="22" spans="1:33" s="66" customFormat="1" x14ac:dyDescent="0.25">
      <c r="A22" s="343">
        <f>Projectinfo!D7</f>
        <v>0</v>
      </c>
      <c r="B22" s="343">
        <f>Projectinfo!D9</f>
        <v>0</v>
      </c>
      <c r="C22" s="377">
        <f>Projectinfo!D11</f>
        <v>0</v>
      </c>
      <c r="D22" s="377">
        <f>Projectinfo!D13</f>
        <v>0</v>
      </c>
      <c r="E22" s="343">
        <f>Projectinfo!E40</f>
        <v>0</v>
      </c>
      <c r="F22" s="343">
        <f>'M19'!D222</f>
        <v>0</v>
      </c>
      <c r="G22" s="343" t="s">
        <v>157</v>
      </c>
      <c r="H22" s="377">
        <f>'M19'!C9</f>
        <v>0</v>
      </c>
      <c r="I22" s="343">
        <f>'M19'!C5</f>
        <v>0</v>
      </c>
      <c r="J22" s="343">
        <f>'M19'!C9</f>
        <v>0</v>
      </c>
      <c r="K22" s="343">
        <f>'M19'!C10</f>
        <v>0</v>
      </c>
      <c r="L22" s="343" t="str">
        <f>'M19'!C15</f>
        <v>-</v>
      </c>
      <c r="M22" s="343">
        <f>'M19'!C8</f>
        <v>0</v>
      </c>
      <c r="N22" s="321" t="str">
        <f>IFERROR(VLOOKUP(J22,spukmaatregelen!B:I,7,FALSE)," ")</f>
        <v xml:space="preserve"> </v>
      </c>
      <c r="O22" s="321" t="str">
        <f>'M19'!C16</f>
        <v>Niet gevonden</v>
      </c>
      <c r="P22" s="340">
        <f>'M19'!C18</f>
        <v>0</v>
      </c>
      <c r="Q22" s="381">
        <f>'M19'!C19</f>
        <v>0</v>
      </c>
      <c r="R22" s="277" t="str">
        <f>'M19'!C20</f>
        <v>ha</v>
      </c>
      <c r="S22" s="582">
        <f>'M19'!C21</f>
        <v>0</v>
      </c>
      <c r="T22" s="582">
        <f>'M19'!C22</f>
        <v>0</v>
      </c>
      <c r="U22" s="378">
        <f>'M19'!C202</f>
        <v>0</v>
      </c>
      <c r="V22" s="378">
        <f>'M19'!C203</f>
        <v>0</v>
      </c>
      <c r="W22" s="378">
        <f>'M19'!C204</f>
        <v>0</v>
      </c>
      <c r="X22" s="378">
        <f>'M19'!C205</f>
        <v>0</v>
      </c>
      <c r="Y22" s="378">
        <f>'M19'!C206</f>
        <v>0</v>
      </c>
      <c r="Z22" s="378">
        <f>'M19'!C207</f>
        <v>0</v>
      </c>
      <c r="AA22" s="378">
        <f>'M19'!C221</f>
        <v>0</v>
      </c>
      <c r="AB22" s="378">
        <f>'M19'!F221</f>
        <v>0</v>
      </c>
      <c r="AC22" s="378">
        <f>'M19'!D223</f>
        <v>0</v>
      </c>
      <c r="AD22" s="378">
        <f>'M19'!D224</f>
        <v>0</v>
      </c>
      <c r="AF22" s="379">
        <f t="shared" si="0"/>
        <v>0</v>
      </c>
      <c r="AG22" s="380">
        <f t="shared" si="2"/>
        <v>0</v>
      </c>
    </row>
    <row r="23" spans="1:33" s="66" customFormat="1" x14ac:dyDescent="0.25">
      <c r="A23" s="343">
        <f>Projectinfo!D7</f>
        <v>0</v>
      </c>
      <c r="B23" s="343">
        <f>Projectinfo!D9</f>
        <v>0</v>
      </c>
      <c r="C23" s="377">
        <f>Projectinfo!D11</f>
        <v>0</v>
      </c>
      <c r="D23" s="377">
        <f>Projectinfo!D13</f>
        <v>0</v>
      </c>
      <c r="E23" s="343">
        <f>Projectinfo!E41</f>
        <v>0</v>
      </c>
      <c r="F23" s="343">
        <f>'M20'!D222</f>
        <v>0</v>
      </c>
      <c r="G23" s="343" t="s">
        <v>158</v>
      </c>
      <c r="H23" s="377">
        <f>'M20'!C9</f>
        <v>0</v>
      </c>
      <c r="I23" s="343">
        <f>'M20'!C5</f>
        <v>0</v>
      </c>
      <c r="J23" s="343">
        <f>'M20'!C9</f>
        <v>0</v>
      </c>
      <c r="K23" s="343">
        <f>'M20'!C10</f>
        <v>0</v>
      </c>
      <c r="L23" s="343" t="str">
        <f>'M20'!C15</f>
        <v>-</v>
      </c>
      <c r="M23" s="343">
        <f>'M20'!C8</f>
        <v>0</v>
      </c>
      <c r="N23" s="321" t="str">
        <f>IFERROR(VLOOKUP(J23,spukmaatregelen!B:I,7,FALSE)," ")</f>
        <v xml:space="preserve"> </v>
      </c>
      <c r="O23" s="321" t="str">
        <f>'M20'!C16</f>
        <v>Niet gevonden</v>
      </c>
      <c r="P23" s="340">
        <f>'M20'!C18</f>
        <v>0</v>
      </c>
      <c r="Q23" s="381">
        <f>'M20'!C19</f>
        <v>0</v>
      </c>
      <c r="R23" s="277" t="str">
        <f>'M20'!C20</f>
        <v>ha</v>
      </c>
      <c r="S23" s="582">
        <f>'M20'!C21</f>
        <v>0</v>
      </c>
      <c r="T23" s="582">
        <f>'M20'!C22</f>
        <v>0</v>
      </c>
      <c r="U23" s="378">
        <f>'M20'!C202</f>
        <v>0</v>
      </c>
      <c r="V23" s="378">
        <f>'M20'!C203</f>
        <v>0</v>
      </c>
      <c r="W23" s="378">
        <f>'M20'!C204</f>
        <v>0</v>
      </c>
      <c r="X23" s="378">
        <f>'M20'!C205</f>
        <v>0</v>
      </c>
      <c r="Y23" s="378">
        <f>'M20'!C206</f>
        <v>0</v>
      </c>
      <c r="Z23" s="378">
        <f>'M20'!C207</f>
        <v>0</v>
      </c>
      <c r="AA23" s="378">
        <f>'M20'!C221</f>
        <v>0</v>
      </c>
      <c r="AB23" s="378">
        <f>'M20'!F221</f>
        <v>0</v>
      </c>
      <c r="AC23" s="378">
        <f>'M20'!D223</f>
        <v>0</v>
      </c>
      <c r="AD23" s="378">
        <f>'M20'!D224</f>
        <v>0</v>
      </c>
      <c r="AF23" s="379">
        <f t="shared" si="0"/>
        <v>0</v>
      </c>
      <c r="AG23" s="380">
        <f t="shared" si="2"/>
        <v>0</v>
      </c>
    </row>
    <row r="24" spans="1:33" s="66" customFormat="1" x14ac:dyDescent="0.25">
      <c r="A24" s="343">
        <f>Projectinfo!D7</f>
        <v>0</v>
      </c>
      <c r="B24" s="343">
        <f>Projectinfo!D9</f>
        <v>0</v>
      </c>
      <c r="C24" s="377">
        <f>Projectinfo!D11</f>
        <v>0</v>
      </c>
      <c r="D24" s="377">
        <f>Projectinfo!D13</f>
        <v>0</v>
      </c>
      <c r="E24" s="343">
        <f>Projectinfo!E42</f>
        <v>0</v>
      </c>
      <c r="F24" s="343">
        <f>'M21'!D222</f>
        <v>0</v>
      </c>
      <c r="G24" s="343" t="s">
        <v>159</v>
      </c>
      <c r="H24" s="377">
        <f>'M21'!C9</f>
        <v>0</v>
      </c>
      <c r="I24" s="343">
        <f>'M21'!C5</f>
        <v>0</v>
      </c>
      <c r="J24" s="343">
        <f>'M21'!C9</f>
        <v>0</v>
      </c>
      <c r="K24" s="343">
        <f>'M21'!C10</f>
        <v>0</v>
      </c>
      <c r="L24" s="343" t="str">
        <f>'M21'!C15</f>
        <v>-</v>
      </c>
      <c r="M24" s="343">
        <f>'M21'!C8</f>
        <v>0</v>
      </c>
      <c r="N24" s="321" t="str">
        <f>IFERROR(VLOOKUP(J24,spukmaatregelen!B:I,7,FALSE)," ")</f>
        <v xml:space="preserve"> </v>
      </c>
      <c r="O24" s="321" t="str">
        <f>'M21'!C16</f>
        <v>Niet gevonden</v>
      </c>
      <c r="P24" s="340">
        <f>'M21'!C18</f>
        <v>0</v>
      </c>
      <c r="Q24" s="381">
        <f>'M21'!C19</f>
        <v>0</v>
      </c>
      <c r="R24" s="277" t="str">
        <f>'M21'!C20</f>
        <v>ha</v>
      </c>
      <c r="S24" s="582">
        <f>'M21'!C21</f>
        <v>0</v>
      </c>
      <c r="T24" s="582">
        <f>'M21'!C22</f>
        <v>0</v>
      </c>
      <c r="U24" s="378">
        <f>'M21'!C202</f>
        <v>0</v>
      </c>
      <c r="V24" s="378">
        <f>'M21'!C203</f>
        <v>0</v>
      </c>
      <c r="W24" s="378">
        <f>'M21'!C204</f>
        <v>0</v>
      </c>
      <c r="X24" s="378">
        <f>'M21'!C205</f>
        <v>0</v>
      </c>
      <c r="Y24" s="378">
        <f>'M21'!C206</f>
        <v>0</v>
      </c>
      <c r="Z24" s="378">
        <f>'M21'!C207</f>
        <v>0</v>
      </c>
      <c r="AA24" s="378">
        <f>'M21'!C221</f>
        <v>0</v>
      </c>
      <c r="AB24" s="378">
        <f>'M21'!F221</f>
        <v>0</v>
      </c>
      <c r="AC24" s="378">
        <f>'M21'!D223</f>
        <v>0</v>
      </c>
      <c r="AD24" s="378">
        <f>'M21'!D224</f>
        <v>0</v>
      </c>
      <c r="AF24" s="379">
        <f t="shared" si="0"/>
        <v>0</v>
      </c>
      <c r="AG24" s="380">
        <f t="shared" si="2"/>
        <v>0</v>
      </c>
    </row>
    <row r="25" spans="1:33" s="66" customFormat="1" x14ac:dyDescent="0.25">
      <c r="A25" s="343">
        <f>Projectinfo!D7</f>
        <v>0</v>
      </c>
      <c r="B25" s="343">
        <f>Projectinfo!D9</f>
        <v>0</v>
      </c>
      <c r="C25" s="377">
        <f>Projectinfo!D11</f>
        <v>0</v>
      </c>
      <c r="D25" s="377">
        <f>Projectinfo!D13</f>
        <v>0</v>
      </c>
      <c r="E25" s="343">
        <f>Projectinfo!E43</f>
        <v>0</v>
      </c>
      <c r="F25" s="343">
        <f>'M22'!D222</f>
        <v>0</v>
      </c>
      <c r="G25" s="343" t="s">
        <v>160</v>
      </c>
      <c r="H25" s="377">
        <f>'M22'!C9</f>
        <v>0</v>
      </c>
      <c r="I25" s="343">
        <f>'M22'!C5</f>
        <v>0</v>
      </c>
      <c r="J25" s="343">
        <f>'M22'!C9</f>
        <v>0</v>
      </c>
      <c r="K25" s="343">
        <f>'M22'!C10</f>
        <v>0</v>
      </c>
      <c r="L25" s="343" t="str">
        <f>'M22'!C15</f>
        <v>-</v>
      </c>
      <c r="M25" s="343">
        <f>'M22'!C8</f>
        <v>0</v>
      </c>
      <c r="N25" s="321" t="str">
        <f>IFERROR(VLOOKUP(J25,spukmaatregelen!B:I,7,FALSE)," ")</f>
        <v xml:space="preserve"> </v>
      </c>
      <c r="O25" s="321" t="str">
        <f>'M22'!C16</f>
        <v>Niet gevonden</v>
      </c>
      <c r="P25" s="340">
        <f>'M22'!C18</f>
        <v>0</v>
      </c>
      <c r="Q25" s="381">
        <f>'M22'!C19</f>
        <v>0</v>
      </c>
      <c r="R25" s="277" t="str">
        <f>'M22'!C20</f>
        <v>ha</v>
      </c>
      <c r="S25" s="582">
        <f>'M22'!C21</f>
        <v>0</v>
      </c>
      <c r="T25" s="582">
        <f>'M22'!C22</f>
        <v>0</v>
      </c>
      <c r="U25" s="378">
        <f>'M22'!C202</f>
        <v>0</v>
      </c>
      <c r="V25" s="378">
        <f>'M22'!C203</f>
        <v>0</v>
      </c>
      <c r="W25" s="378">
        <f>'M22'!C204</f>
        <v>0</v>
      </c>
      <c r="X25" s="378">
        <f>'M22'!C205</f>
        <v>0</v>
      </c>
      <c r="Y25" s="378">
        <f>'M22'!C206</f>
        <v>0</v>
      </c>
      <c r="Z25" s="378">
        <f>'M22'!C207</f>
        <v>0</v>
      </c>
      <c r="AA25" s="378">
        <f>'M22'!C221</f>
        <v>0</v>
      </c>
      <c r="AB25" s="378">
        <f>'M22'!F221</f>
        <v>0</v>
      </c>
      <c r="AC25" s="378">
        <f>'M22'!D223</f>
        <v>0</v>
      </c>
      <c r="AD25" s="378">
        <f>'M22'!D224</f>
        <v>0</v>
      </c>
      <c r="AF25" s="379">
        <f t="shared" si="0"/>
        <v>0</v>
      </c>
      <c r="AG25" s="380">
        <f t="shared" si="2"/>
        <v>0</v>
      </c>
    </row>
    <row r="26" spans="1:33" s="66" customFormat="1" x14ac:dyDescent="0.25">
      <c r="A26" s="343">
        <f>Projectinfo!D7</f>
        <v>0</v>
      </c>
      <c r="B26" s="343">
        <f>Projectinfo!D9</f>
        <v>0</v>
      </c>
      <c r="C26" s="377">
        <f>Projectinfo!D11</f>
        <v>0</v>
      </c>
      <c r="D26" s="377">
        <f>Projectinfo!D13</f>
        <v>0</v>
      </c>
      <c r="E26" s="343">
        <f>Projectinfo!E44</f>
        <v>0</v>
      </c>
      <c r="F26" s="343">
        <f>'M23'!D222</f>
        <v>0</v>
      </c>
      <c r="G26" s="343" t="s">
        <v>161</v>
      </c>
      <c r="H26" s="377">
        <f>'M23'!C9</f>
        <v>0</v>
      </c>
      <c r="I26" s="343">
        <f>'M23'!C5</f>
        <v>0</v>
      </c>
      <c r="J26" s="343">
        <f>'M23'!C9</f>
        <v>0</v>
      </c>
      <c r="K26" s="343">
        <f>'M23'!C10</f>
        <v>0</v>
      </c>
      <c r="L26" s="343" t="str">
        <f>'M23'!C15</f>
        <v>-</v>
      </c>
      <c r="M26" s="343">
        <f>'M23'!C8</f>
        <v>0</v>
      </c>
      <c r="N26" s="321" t="str">
        <f>IFERROR(VLOOKUP(J26,spukmaatregelen!B:I,7,FALSE)," ")</f>
        <v xml:space="preserve"> </v>
      </c>
      <c r="O26" s="321" t="str">
        <f>'M23'!C16</f>
        <v>Niet gevonden</v>
      </c>
      <c r="P26" s="340">
        <f>'M23'!C18</f>
        <v>0</v>
      </c>
      <c r="Q26" s="381">
        <f>'M23'!C19</f>
        <v>0</v>
      </c>
      <c r="R26" s="277" t="str">
        <f>'M23'!C20</f>
        <v>ha</v>
      </c>
      <c r="S26" s="582">
        <f>'M23'!C21</f>
        <v>0</v>
      </c>
      <c r="T26" s="582">
        <f>'M23'!C22</f>
        <v>0</v>
      </c>
      <c r="U26" s="378">
        <f>'M23'!C202</f>
        <v>0</v>
      </c>
      <c r="V26" s="378">
        <f>'M23'!C203</f>
        <v>0</v>
      </c>
      <c r="W26" s="378">
        <f>'M23'!C204</f>
        <v>0</v>
      </c>
      <c r="X26" s="378">
        <f>'M23'!C205</f>
        <v>0</v>
      </c>
      <c r="Y26" s="378">
        <f>'M23'!C206</f>
        <v>0</v>
      </c>
      <c r="Z26" s="378">
        <f>'M23'!C207</f>
        <v>0</v>
      </c>
      <c r="AA26" s="378">
        <f>'M23'!C221</f>
        <v>0</v>
      </c>
      <c r="AB26" s="378">
        <f>'M23'!F221</f>
        <v>0</v>
      </c>
      <c r="AC26" s="378">
        <f>'M23'!D223</f>
        <v>0</v>
      </c>
      <c r="AD26" s="378">
        <f>'M23'!D224</f>
        <v>0</v>
      </c>
      <c r="AF26" s="379">
        <f t="shared" si="0"/>
        <v>0</v>
      </c>
      <c r="AG26" s="380">
        <f t="shared" si="2"/>
        <v>0</v>
      </c>
    </row>
    <row r="27" spans="1:33" s="66" customFormat="1" x14ac:dyDescent="0.25">
      <c r="A27" s="343">
        <f>Projectinfo!D7</f>
        <v>0</v>
      </c>
      <c r="B27" s="343">
        <f>Projectinfo!D9</f>
        <v>0</v>
      </c>
      <c r="C27" s="377">
        <f>Projectinfo!D11</f>
        <v>0</v>
      </c>
      <c r="D27" s="377">
        <f>Projectinfo!D13</f>
        <v>0</v>
      </c>
      <c r="E27" s="343">
        <f>Projectinfo!E45</f>
        <v>0</v>
      </c>
      <c r="F27" s="343">
        <f>'M24'!D222</f>
        <v>0</v>
      </c>
      <c r="G27" s="343" t="s">
        <v>162</v>
      </c>
      <c r="H27" s="377">
        <f>'M24'!C9</f>
        <v>0</v>
      </c>
      <c r="I27" s="343">
        <f>'M24'!C5</f>
        <v>0</v>
      </c>
      <c r="J27" s="343">
        <f>'M24'!C9</f>
        <v>0</v>
      </c>
      <c r="K27" s="343">
        <f>'M24'!C10</f>
        <v>0</v>
      </c>
      <c r="L27" s="343" t="str">
        <f>'M24'!C15</f>
        <v>-</v>
      </c>
      <c r="M27" s="343">
        <f>'M24'!C8</f>
        <v>0</v>
      </c>
      <c r="N27" s="321" t="str">
        <f>IFERROR(VLOOKUP(J27,spukmaatregelen!B:I,7,FALSE)," ")</f>
        <v xml:space="preserve"> </v>
      </c>
      <c r="O27" s="321" t="str">
        <f>'M24'!C16</f>
        <v>Niet gevonden</v>
      </c>
      <c r="P27" s="340">
        <f>'M24'!C18</f>
        <v>0</v>
      </c>
      <c r="Q27" s="381">
        <f>'M24'!C19</f>
        <v>0</v>
      </c>
      <c r="R27" s="277" t="str">
        <f>'M24'!C20</f>
        <v>ha</v>
      </c>
      <c r="S27" s="582">
        <f>'M24'!C21</f>
        <v>0</v>
      </c>
      <c r="T27" s="582">
        <f>'M24'!C22</f>
        <v>0</v>
      </c>
      <c r="U27" s="378">
        <f>'M24'!C202</f>
        <v>0</v>
      </c>
      <c r="V27" s="378">
        <f>'M24'!C203</f>
        <v>0</v>
      </c>
      <c r="W27" s="378">
        <f>'M24'!C204</f>
        <v>0</v>
      </c>
      <c r="X27" s="378">
        <f>'M24'!C205</f>
        <v>0</v>
      </c>
      <c r="Y27" s="378">
        <f>'M24'!C206</f>
        <v>0</v>
      </c>
      <c r="Z27" s="378">
        <f>'M24'!C207</f>
        <v>0</v>
      </c>
      <c r="AA27" s="378">
        <f>'M24'!C221</f>
        <v>0</v>
      </c>
      <c r="AB27" s="378">
        <f>'M24'!F221</f>
        <v>0</v>
      </c>
      <c r="AC27" s="378">
        <f>'M24'!D223</f>
        <v>0</v>
      </c>
      <c r="AD27" s="378">
        <f>'M24'!D224</f>
        <v>0</v>
      </c>
      <c r="AF27" s="379">
        <f t="shared" si="0"/>
        <v>0</v>
      </c>
      <c r="AG27" s="380">
        <f t="shared" si="2"/>
        <v>0</v>
      </c>
    </row>
    <row r="28" spans="1:33" s="66" customFormat="1" ht="13.8" thickBot="1" x14ac:dyDescent="0.3">
      <c r="A28" s="343">
        <f>Projectinfo!D7</f>
        <v>0</v>
      </c>
      <c r="B28" s="343">
        <f>Projectinfo!D9</f>
        <v>0</v>
      </c>
      <c r="C28" s="377">
        <f>Projectinfo!D11</f>
        <v>0</v>
      </c>
      <c r="D28" s="377">
        <f>Projectinfo!D13</f>
        <v>0</v>
      </c>
      <c r="E28" s="343">
        <f>Projectinfo!E46</f>
        <v>0</v>
      </c>
      <c r="F28" s="343">
        <f>'M25'!D222</f>
        <v>0</v>
      </c>
      <c r="G28" s="343" t="s">
        <v>163</v>
      </c>
      <c r="H28" s="377">
        <f>'M25'!C9</f>
        <v>0</v>
      </c>
      <c r="I28" s="343">
        <f>'M25'!C5</f>
        <v>0</v>
      </c>
      <c r="J28" s="343">
        <f>'M25'!C9</f>
        <v>0</v>
      </c>
      <c r="K28" s="343">
        <f>'M25'!C10</f>
        <v>0</v>
      </c>
      <c r="L28" s="343" t="str">
        <f>'M25'!C15</f>
        <v>-</v>
      </c>
      <c r="M28" s="343">
        <f>'M25'!C8</f>
        <v>0</v>
      </c>
      <c r="N28" s="321" t="str">
        <f>IFERROR(VLOOKUP(J28,spukmaatregelen!B:I,7,FALSE)," ")</f>
        <v xml:space="preserve"> </v>
      </c>
      <c r="O28" s="354" t="str">
        <f>'M25'!C16</f>
        <v>Niet gevonden</v>
      </c>
      <c r="P28" s="340">
        <f>'M25'!C18</f>
        <v>0</v>
      </c>
      <c r="Q28" s="381">
        <f>'M25'!C19</f>
        <v>0</v>
      </c>
      <c r="R28" s="277" t="str">
        <f>'M25'!C20</f>
        <v>ha</v>
      </c>
      <c r="S28" s="582">
        <f>'M25'!C21</f>
        <v>0</v>
      </c>
      <c r="T28" s="582">
        <f>'M25'!C22</f>
        <v>0</v>
      </c>
      <c r="U28" s="378">
        <f>'M25'!C202</f>
        <v>0</v>
      </c>
      <c r="V28" s="378">
        <f>'M25'!C203</f>
        <v>0</v>
      </c>
      <c r="W28" s="378">
        <f>'M25'!C204</f>
        <v>0</v>
      </c>
      <c r="X28" s="378">
        <f>'M25'!C205</f>
        <v>0</v>
      </c>
      <c r="Y28" s="378">
        <f>'M25'!C206</f>
        <v>0</v>
      </c>
      <c r="Z28" s="378">
        <f>'M25'!C207</f>
        <v>0</v>
      </c>
      <c r="AA28" s="378">
        <f>'M25'!C221</f>
        <v>0</v>
      </c>
      <c r="AB28" s="378">
        <f>'M25'!F221</f>
        <v>0</v>
      </c>
      <c r="AC28" s="378">
        <f>'M25'!D223</f>
        <v>0</v>
      </c>
      <c r="AD28" s="378">
        <f>'M25'!D224</f>
        <v>0</v>
      </c>
      <c r="AF28" s="379">
        <f t="shared" si="0"/>
        <v>0</v>
      </c>
      <c r="AG28" s="380">
        <f t="shared" si="2"/>
        <v>0</v>
      </c>
    </row>
    <row r="29" spans="1:33" ht="13.8" thickBot="1" x14ac:dyDescent="0.3">
      <c r="F29" s="249">
        <v>99</v>
      </c>
      <c r="G29" s="182"/>
      <c r="H29" s="182"/>
      <c r="I29" s="250" t="s">
        <v>96</v>
      </c>
      <c r="J29" s="548"/>
      <c r="K29" s="548"/>
      <c r="L29" s="251"/>
      <c r="M29" s="251"/>
      <c r="N29" s="374"/>
      <c r="O29" s="374"/>
      <c r="P29" s="376"/>
      <c r="Q29" s="251"/>
      <c r="R29" s="251"/>
      <c r="S29" s="583"/>
      <c r="T29" s="583"/>
      <c r="U29" s="252">
        <f>SUM(U4:U28)</f>
        <v>0</v>
      </c>
      <c r="V29" s="252">
        <f t="shared" ref="V29:AG29" si="3">SUM(V4:V28)</f>
        <v>0</v>
      </c>
      <c r="W29" s="252">
        <f t="shared" si="3"/>
        <v>0</v>
      </c>
      <c r="X29" s="252">
        <f t="shared" si="3"/>
        <v>0</v>
      </c>
      <c r="Y29" s="252">
        <f t="shared" si="3"/>
        <v>0</v>
      </c>
      <c r="Z29" s="252">
        <f t="shared" si="3"/>
        <v>0</v>
      </c>
      <c r="AA29" s="252">
        <f t="shared" si="3"/>
        <v>0</v>
      </c>
      <c r="AB29" s="252">
        <f t="shared" si="3"/>
        <v>0</v>
      </c>
      <c r="AC29" s="252">
        <f t="shared" ref="AC29" si="4">SUM(AC4:AC28)</f>
        <v>0</v>
      </c>
      <c r="AD29" s="252">
        <f t="shared" si="3"/>
        <v>0</v>
      </c>
      <c r="AF29" s="252">
        <f t="shared" si="3"/>
        <v>0</v>
      </c>
      <c r="AG29" s="252">
        <f t="shared" si="3"/>
        <v>0</v>
      </c>
    </row>
    <row r="30" spans="1:33" x14ac:dyDescent="0.25">
      <c r="L30" s="74"/>
      <c r="M30" s="74"/>
      <c r="N30" s="383"/>
      <c r="O30" s="383"/>
      <c r="P30" s="384"/>
      <c r="Q30" s="74"/>
      <c r="R30" s="74"/>
      <c r="S30" s="74"/>
      <c r="T30" s="74"/>
      <c r="U30" s="74"/>
      <c r="V30" s="385"/>
    </row>
    <row r="31" spans="1:33" hidden="1" x14ac:dyDescent="0.25"/>
    <row r="32" spans="1:33" hidden="1" x14ac:dyDescent="0.25"/>
    <row r="33" spans="6:9" x14ac:dyDescent="0.25">
      <c r="F33" t="s">
        <v>114</v>
      </c>
      <c r="I33" t="str">
        <f>IF(AF29&lt;&gt;0,"fout op werkblad meestal een gevolg van regel invoegen zonder te kopieren","")</f>
        <v/>
      </c>
    </row>
    <row r="34" spans="6:9" x14ac:dyDescent="0.25">
      <c r="F34" t="s">
        <v>114</v>
      </c>
      <c r="I34" t="str">
        <f>IF(AG29&lt;&gt;0,"fout op werkblad meestal een gevolg van regel invoegen zonder te kopieren","")</f>
        <v/>
      </c>
    </row>
  </sheetData>
  <sheetProtection algorithmName="SHA-512" hashValue="11bQlYe5HPpdZSkMhFa74E2KGvUEdWNf0UlLWwRlCW4HKvNRky45WkZYkTMK3YmQEzqRk8T4FquI0OJIQOrH1w==" saltValue="S94DvriR+lz3rseyvuoALw==" spinCount="100000" sheet="1" formatRows="0" autoFilter="0"/>
  <autoFilter ref="F3:F30" xr:uid="{00000000-0009-0000-0000-000004000000}"/>
  <conditionalFormatting sqref="V30">
    <cfRule type="cellIs" dxfId="175" priority="2" operator="greaterThan">
      <formula>15</formula>
    </cfRule>
  </conditionalFormatting>
  <pageMargins left="0.31496062992125984" right="0.31496062992125984" top="0.74803149606299213" bottom="0.74803149606299213" header="0.31496062992125984" footer="0.31496062992125984"/>
  <pageSetup paperSize="9" scale="50" orientation="landscape" r:id="rId1"/>
  <headerFooter>
    <oddFooter>&amp;L&amp;F&amp;R&amp;P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K26"/>
  <sheetViews>
    <sheetView tabSelected="1" workbookViewId="0">
      <selection activeCell="C17" sqref="C17:G17"/>
    </sheetView>
  </sheetViews>
  <sheetFormatPr defaultRowHeight="13.2" x14ac:dyDescent="0.25"/>
  <sheetData>
    <row r="1" spans="1:11" ht="17.399999999999999" x14ac:dyDescent="0.3">
      <c r="A1" s="198" t="s">
        <v>164</v>
      </c>
    </row>
    <row r="2" spans="1:11" ht="17.399999999999999" x14ac:dyDescent="0.3">
      <c r="A2" s="198"/>
    </row>
    <row r="3" spans="1:11" ht="15.6" x14ac:dyDescent="0.3">
      <c r="A3" s="150" t="s">
        <v>165</v>
      </c>
      <c r="B3" s="203"/>
      <c r="C3" s="203"/>
      <c r="D3" s="203"/>
      <c r="E3" s="616" t="s">
        <v>166</v>
      </c>
      <c r="F3" s="617"/>
      <c r="G3" s="617"/>
      <c r="H3" s="617"/>
      <c r="I3" s="617"/>
      <c r="J3" s="617"/>
      <c r="K3" s="618"/>
    </row>
    <row r="4" spans="1:11" ht="17.399999999999999" x14ac:dyDescent="0.3">
      <c r="A4" s="200"/>
    </row>
    <row r="5" spans="1:11" x14ac:dyDescent="0.25">
      <c r="A5" s="1"/>
    </row>
    <row r="6" spans="1:11" ht="13.8" thickBot="1" x14ac:dyDescent="0.3">
      <c r="A6" s="162"/>
    </row>
    <row r="7" spans="1:11" ht="13.8" thickBot="1" x14ac:dyDescent="0.3">
      <c r="A7" s="161" t="s">
        <v>87</v>
      </c>
      <c r="D7" s="619"/>
      <c r="E7" s="620"/>
      <c r="F7" s="620"/>
      <c r="G7" s="620"/>
      <c r="H7" s="620"/>
      <c r="I7" s="620"/>
      <c r="J7" s="620"/>
      <c r="K7" s="621"/>
    </row>
    <row r="8" spans="1:11" ht="13.8" thickBot="1" x14ac:dyDescent="0.3">
      <c r="A8" s="161"/>
    </row>
    <row r="9" spans="1:11" ht="13.8" thickBot="1" x14ac:dyDescent="0.3">
      <c r="A9" s="161" t="s">
        <v>167</v>
      </c>
      <c r="D9" s="619"/>
      <c r="E9" s="620"/>
      <c r="F9" s="620"/>
      <c r="G9" s="620"/>
      <c r="H9" s="620"/>
      <c r="I9" s="620"/>
      <c r="J9" s="620"/>
      <c r="K9" s="621"/>
    </row>
    <row r="10" spans="1:11" ht="13.8" thickBot="1" x14ac:dyDescent="0.3">
      <c r="A10" s="161"/>
    </row>
    <row r="11" spans="1:11" ht="13.8" thickBot="1" x14ac:dyDescent="0.3">
      <c r="A11" s="161" t="s">
        <v>168</v>
      </c>
      <c r="D11" s="609"/>
      <c r="E11" s="622"/>
      <c r="F11" s="622"/>
      <c r="G11" s="623"/>
      <c r="H11" t="s">
        <v>169</v>
      </c>
    </row>
    <row r="12" spans="1:11" ht="13.8" thickBot="1" x14ac:dyDescent="0.3">
      <c r="A12" s="161"/>
    </row>
    <row r="13" spans="1:11" ht="13.8" thickBot="1" x14ac:dyDescent="0.3">
      <c r="A13" s="161" t="s">
        <v>170</v>
      </c>
      <c r="D13" s="609"/>
      <c r="E13" s="622"/>
      <c r="F13" s="622"/>
      <c r="G13" s="623"/>
      <c r="H13" t="s">
        <v>169</v>
      </c>
    </row>
    <row r="14" spans="1:11" ht="13.8" thickBot="1" x14ac:dyDescent="0.3">
      <c r="A14" s="161"/>
    </row>
    <row r="15" spans="1:11" ht="13.8" thickBot="1" x14ac:dyDescent="0.3">
      <c r="A15" s="161" t="s">
        <v>171</v>
      </c>
      <c r="D15" s="606"/>
      <c r="E15" s="607"/>
      <c r="F15" s="607"/>
      <c r="G15" s="608"/>
    </row>
    <row r="16" spans="1:11" ht="13.8" thickBot="1" x14ac:dyDescent="0.3">
      <c r="A16" s="161"/>
    </row>
    <row r="17" spans="1:8" ht="13.8" thickBot="1" x14ac:dyDescent="0.3">
      <c r="A17" s="161" t="s">
        <v>172</v>
      </c>
      <c r="C17" s="609"/>
      <c r="D17" s="607"/>
      <c r="E17" s="607"/>
      <c r="F17" s="607"/>
      <c r="G17" s="608"/>
      <c r="H17" t="s">
        <v>169</v>
      </c>
    </row>
    <row r="18" spans="1:8" ht="13.8" thickBot="1" x14ac:dyDescent="0.3">
      <c r="A18" s="161"/>
    </row>
    <row r="19" spans="1:8" x14ac:dyDescent="0.25">
      <c r="A19" s="201" t="s">
        <v>173</v>
      </c>
      <c r="C19" s="610"/>
      <c r="D19" s="611"/>
      <c r="E19" s="611"/>
      <c r="F19" s="611"/>
      <c r="G19" s="612"/>
    </row>
    <row r="20" spans="1:8" ht="13.8" thickBot="1" x14ac:dyDescent="0.3">
      <c r="C20" s="613"/>
      <c r="D20" s="614"/>
      <c r="E20" s="614"/>
      <c r="F20" s="614"/>
      <c r="G20" s="615"/>
    </row>
    <row r="21" spans="1:8" ht="13.8" thickBot="1" x14ac:dyDescent="0.3"/>
    <row r="22" spans="1:8" ht="13.8" thickBot="1" x14ac:dyDescent="0.3">
      <c r="A22" s="157" t="s">
        <v>174</v>
      </c>
      <c r="E22" s="349"/>
    </row>
    <row r="23" spans="1:8" x14ac:dyDescent="0.25">
      <c r="A23" s="161"/>
    </row>
    <row r="24" spans="1:8" x14ac:dyDescent="0.25">
      <c r="A24" s="162" t="s">
        <v>175</v>
      </c>
    </row>
    <row r="25" spans="1:8" x14ac:dyDescent="0.25">
      <c r="A25" s="162" t="s">
        <v>176</v>
      </c>
    </row>
    <row r="26" spans="1:8" x14ac:dyDescent="0.25">
      <c r="A26" s="184"/>
    </row>
  </sheetData>
  <sheetProtection algorithmName="SHA-512" hashValue="zhila9/C5CdklVeoA7gYtLdnr8eWyW62NHcvty9UDyzsphqWSiW0Yp/IzHK8zG8E/EXGo05cal5imYMe/4vsDA==" saltValue="63cRTeiXBTT40zUzxJsVCg==" spinCount="100000" sheet="1" objects="1" scenarios="1"/>
  <mergeCells count="8">
    <mergeCell ref="D15:G15"/>
    <mergeCell ref="C17:G17"/>
    <mergeCell ref="C19:G20"/>
    <mergeCell ref="E3:K3"/>
    <mergeCell ref="D7:K7"/>
    <mergeCell ref="D9:K9"/>
    <mergeCell ref="D11:G11"/>
    <mergeCell ref="D13:G13"/>
  </mergeCells>
  <dataValidations count="4">
    <dataValidation type="list" allowBlank="1" showInputMessage="1" showErrorMessage="1" prompt="Klik op zwarte driehoekje om de keuze ja/ nee te maken" sqref="E22" xr:uid="{00000000-0002-0000-0600-000000000000}">
      <formula1>"Ja,Nee"</formula1>
    </dataValidation>
    <dataValidation type="date" allowBlank="1" showInputMessage="1" showErrorMessage="1" error="ongeldige datum" prompt="voer datum in bijv 31-12-2031" sqref="D13:G13" xr:uid="{00000000-0002-0000-0600-000001000000}">
      <formula1>46023</formula1>
      <formula2>48214</formula2>
    </dataValidation>
    <dataValidation type="date" allowBlank="1" showInputMessage="1" showErrorMessage="1" error="ongeldige datum" prompt="voer datum in bijv 1-6-2026" sqref="D11:G11" xr:uid="{00000000-0002-0000-0600-000002000000}">
      <formula1>46023</formula1>
      <formula2>49310</formula2>
    </dataValidation>
    <dataValidation type="textLength" allowBlank="1" showInputMessage="1" showErrorMessage="1" error="tekst mag max 100 tekens lang zijn" prompt="Vul in: naam van de organisatie gevolgd door naam van de invuller en naam van de ondertekenaar" sqref="D7:K7" xr:uid="{00000000-0002-0000-0600-000003000000}">
      <formula1>0</formula1>
      <formula2>100</formula2>
    </dataValidation>
  </dataValidations>
  <pageMargins left="0.70866141732283472" right="0.70866141732283472" top="0.74803149606299213" bottom="0.74803149606299213" header="0.31496062992125984" footer="0.31496062992125984"/>
  <pageSetup paperSize="9" scale="96" orientation="landscape" r:id="rId1"/>
  <headerFooter>
    <oddFooter>&amp;L&amp;F&amp;R&amp;D,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A65"/>
  <sheetViews>
    <sheetView zoomScale="70" zoomScaleNormal="70" workbookViewId="0">
      <pane xSplit="10" ySplit="6" topLeftCell="K7" activePane="bottomRight" state="frozen"/>
      <selection pane="topRight" activeCell="F32" sqref="F32"/>
      <selection pane="bottomLeft" activeCell="F32" sqref="F32"/>
      <selection pane="bottomRight" activeCell="A19" sqref="A19"/>
    </sheetView>
  </sheetViews>
  <sheetFormatPr defaultRowHeight="13.2" x14ac:dyDescent="0.25"/>
  <cols>
    <col min="1" max="1" width="6.5546875" customWidth="1"/>
    <col min="2" max="3" width="23.44140625" style="339" customWidth="1"/>
    <col min="4" max="4" width="18.33203125" style="339" hidden="1" customWidth="1"/>
    <col min="5" max="5" width="18.109375" customWidth="1"/>
    <col min="6" max="6" width="21" hidden="1" customWidth="1"/>
    <col min="7" max="7" width="29.6640625" style="280" customWidth="1"/>
    <col min="10" max="10" width="15.6640625" customWidth="1"/>
    <col min="11" max="11" width="10.6640625" customWidth="1"/>
    <col min="12" max="12" width="15.6640625" customWidth="1"/>
    <col min="13" max="13" width="10.6640625" customWidth="1"/>
    <col min="14" max="14" width="15.6640625" customWidth="1"/>
    <col min="15" max="15" width="10.6640625" customWidth="1"/>
    <col min="16" max="16" width="15.6640625" customWidth="1"/>
    <col min="17" max="17" width="10.6640625" customWidth="1"/>
    <col min="18" max="18" width="15.6640625" customWidth="1"/>
    <col min="19" max="19" width="10.6640625" customWidth="1"/>
    <col min="20" max="22" width="15.6640625" customWidth="1"/>
    <col min="23" max="23" width="10.6640625" customWidth="1"/>
    <col min="24" max="24" width="9.109375" style="339"/>
    <col min="25" max="25" width="15.6640625" customWidth="1"/>
    <col min="26" max="26" width="17.33203125" bestFit="1" customWidth="1"/>
    <col min="27" max="27" width="17.44140625" bestFit="1" customWidth="1"/>
  </cols>
  <sheetData>
    <row r="1" spans="1:27" ht="13.8" thickBot="1" x14ac:dyDescent="0.3">
      <c r="A1" s="243" t="s">
        <v>177</v>
      </c>
      <c r="B1" s="369"/>
      <c r="C1" s="369"/>
      <c r="D1" s="369"/>
    </row>
    <row r="2" spans="1:27" x14ac:dyDescent="0.25">
      <c r="A2" s="365" t="s">
        <v>87</v>
      </c>
      <c r="D2" s="360">
        <f>Projectinfo!D7</f>
        <v>0</v>
      </c>
    </row>
    <row r="3" spans="1:27" ht="7.5" customHeight="1" x14ac:dyDescent="0.25">
      <c r="A3" s="368"/>
      <c r="D3" s="360"/>
    </row>
    <row r="4" spans="1:27" x14ac:dyDescent="0.25">
      <c r="A4" s="1" t="s">
        <v>178</v>
      </c>
    </row>
    <row r="5" spans="1:27" ht="5.25" customHeight="1" thickBot="1" x14ac:dyDescent="0.3"/>
    <row r="6" spans="1:27" ht="45" customHeight="1" x14ac:dyDescent="0.25">
      <c r="A6" s="357" t="s">
        <v>121</v>
      </c>
      <c r="B6" s="361" t="s">
        <v>124</v>
      </c>
      <c r="C6" s="361" t="s">
        <v>125</v>
      </c>
      <c r="D6" s="361" t="s">
        <v>179</v>
      </c>
      <c r="E6" s="361" t="s">
        <v>129</v>
      </c>
      <c r="F6" s="361" t="s">
        <v>130</v>
      </c>
      <c r="G6" s="361" t="s">
        <v>131</v>
      </c>
      <c r="H6" s="362" t="s">
        <v>132</v>
      </c>
      <c r="I6" s="362" t="s">
        <v>133</v>
      </c>
      <c r="J6" s="358" t="s">
        <v>180</v>
      </c>
      <c r="K6" s="357" t="s">
        <v>3894</v>
      </c>
      <c r="L6" s="358" t="s">
        <v>3895</v>
      </c>
      <c r="M6" s="357" t="s">
        <v>3896</v>
      </c>
      <c r="N6" s="358" t="s">
        <v>3897</v>
      </c>
      <c r="O6" s="357" t="s">
        <v>3898</v>
      </c>
      <c r="P6" s="363" t="s">
        <v>3899</v>
      </c>
      <c r="Q6" s="357" t="s">
        <v>3900</v>
      </c>
      <c r="R6" s="358" t="s">
        <v>3901</v>
      </c>
      <c r="S6" s="357" t="s">
        <v>3902</v>
      </c>
      <c r="T6" s="363" t="s">
        <v>3903</v>
      </c>
      <c r="U6" s="357" t="s">
        <v>3906</v>
      </c>
      <c r="V6" s="358" t="s">
        <v>3907</v>
      </c>
      <c r="W6" s="364" t="s">
        <v>3904</v>
      </c>
      <c r="X6" s="361" t="s">
        <v>181</v>
      </c>
      <c r="Y6" s="362" t="s">
        <v>3905</v>
      </c>
      <c r="Z6" s="362" t="s">
        <v>182</v>
      </c>
      <c r="AA6" s="358" t="s">
        <v>183</v>
      </c>
    </row>
    <row r="7" spans="1:27" s="66" customFormat="1" ht="17.399999999999999" customHeight="1" x14ac:dyDescent="0.25">
      <c r="A7" s="414">
        <f>'M1'!D222</f>
        <v>0</v>
      </c>
      <c r="B7" s="343">
        <f>'M1'!C5</f>
        <v>0</v>
      </c>
      <c r="C7" s="340">
        <f>'M1'!C9</f>
        <v>0</v>
      </c>
      <c r="D7" s="340" t="str">
        <f>'M1'!C15</f>
        <v>-</v>
      </c>
      <c r="E7" s="681" t="str">
        <f>IFERROR(VLOOKUP(C7,spukmaatregelen!B:I,7,FALSE),"")</f>
        <v/>
      </c>
      <c r="F7" s="321" t="str">
        <f>'M1'!C16</f>
        <v>Niet gevonden</v>
      </c>
      <c r="G7" s="522">
        <f>'M1'!C18</f>
        <v>0</v>
      </c>
      <c r="H7" s="381">
        <f>'M1'!C19</f>
        <v>0</v>
      </c>
      <c r="I7" s="343" t="str">
        <f>'M1'!C20</f>
        <v>ha</v>
      </c>
      <c r="J7" s="523">
        <f>'M1'!C221</f>
        <v>0</v>
      </c>
      <c r="K7" s="433"/>
      <c r="L7" s="402"/>
      <c r="M7" s="433"/>
      <c r="N7" s="402"/>
      <c r="O7" s="433"/>
      <c r="P7" s="403"/>
      <c r="Q7" s="434"/>
      <c r="R7" s="402"/>
      <c r="S7" s="434"/>
      <c r="T7" s="403"/>
      <c r="U7" s="682"/>
      <c r="V7" s="402"/>
      <c r="W7" s="683">
        <f>K7+M7+O7+Q7+S7+V7</f>
        <v>0</v>
      </c>
      <c r="X7" s="343" t="str">
        <f>I7</f>
        <v>ha</v>
      </c>
      <c r="Y7" s="404">
        <f>L7+N7+P7+R7+T7+V7</f>
        <v>0</v>
      </c>
      <c r="Z7" s="321" t="str">
        <f>IF((H7-W7)=0,"","VERDELING FOUT")</f>
        <v/>
      </c>
      <c r="AA7" s="321" t="str">
        <f>IF((J7-Y7)=0,"","VERDELING FOUT")</f>
        <v/>
      </c>
    </row>
    <row r="8" spans="1:27" s="66" customFormat="1" ht="17.399999999999999" customHeight="1" x14ac:dyDescent="0.25">
      <c r="A8" s="414">
        <f>'M2'!D222</f>
        <v>0</v>
      </c>
      <c r="B8" s="343">
        <f>'M2'!C5</f>
        <v>0</v>
      </c>
      <c r="C8" s="340">
        <f>'M2'!C9</f>
        <v>0</v>
      </c>
      <c r="D8" s="340" t="str">
        <f>'M2'!C15</f>
        <v>-</v>
      </c>
      <c r="E8" s="681" t="str">
        <f>IFERROR(VLOOKUP(C8,spukmaatregelen!B:I,7,FALSE),"")</f>
        <v/>
      </c>
      <c r="F8" s="321" t="str">
        <f>'M2'!C16</f>
        <v>Niet gevonden</v>
      </c>
      <c r="G8" s="522">
        <f>'M2'!C23</f>
        <v>0</v>
      </c>
      <c r="H8" s="381">
        <f>'M2'!C19</f>
        <v>0</v>
      </c>
      <c r="I8" s="277" t="str">
        <f>'M2'!C20</f>
        <v>ha</v>
      </c>
      <c r="J8" s="523">
        <f>'M2'!C221</f>
        <v>0</v>
      </c>
      <c r="K8" s="433"/>
      <c r="L8" s="402"/>
      <c r="M8" s="433"/>
      <c r="N8" s="402"/>
      <c r="O8" s="433"/>
      <c r="P8" s="403"/>
      <c r="Q8" s="434"/>
      <c r="R8" s="402"/>
      <c r="S8" s="434"/>
      <c r="T8" s="403"/>
      <c r="U8" s="682"/>
      <c r="V8" s="402"/>
      <c r="W8" s="683">
        <f t="shared" ref="W8:W31" si="0">K8+M8+O8+Q8+S8+V8</f>
        <v>0</v>
      </c>
      <c r="X8" s="343" t="str">
        <f t="shared" ref="X8:X31" si="1">I8</f>
        <v>ha</v>
      </c>
      <c r="Y8" s="404">
        <f t="shared" ref="Y8:Y31" si="2">L8+N8+P8+R8+T8+V8</f>
        <v>0</v>
      </c>
      <c r="Z8" s="321" t="str">
        <f t="shared" ref="Z8:Z31" si="3">IF((H8-W8)=0,"","VERDELING FOUT")</f>
        <v/>
      </c>
      <c r="AA8" s="321" t="str">
        <f t="shared" ref="AA8:AA31" si="4">IF((J8-Y8)=0,"","VERDELING FOUT")</f>
        <v/>
      </c>
    </row>
    <row r="9" spans="1:27" s="66" customFormat="1" ht="17.399999999999999" customHeight="1" x14ac:dyDescent="0.25">
      <c r="A9" s="414">
        <f>'M3'!D222</f>
        <v>0</v>
      </c>
      <c r="B9" s="343">
        <f>'M3'!C5</f>
        <v>0</v>
      </c>
      <c r="C9" s="340">
        <f>'M3'!C9</f>
        <v>0</v>
      </c>
      <c r="D9" s="340" t="str">
        <f>'M3'!C15</f>
        <v>-</v>
      </c>
      <c r="E9" s="681" t="str">
        <f>IFERROR(VLOOKUP(C9,spukmaatregelen!B:I,7,FALSE),"")</f>
        <v/>
      </c>
      <c r="F9" s="321" t="str">
        <f>'M3'!C16</f>
        <v>Niet gevonden</v>
      </c>
      <c r="G9" s="522">
        <f>'M3'!C23</f>
        <v>0</v>
      </c>
      <c r="H9" s="381">
        <f>'M3'!C19</f>
        <v>0</v>
      </c>
      <c r="I9" s="277" t="str">
        <f>'M3'!C20</f>
        <v>ha</v>
      </c>
      <c r="J9" s="523">
        <f>'M3'!C221</f>
        <v>0</v>
      </c>
      <c r="K9" s="433"/>
      <c r="L9" s="402"/>
      <c r="M9" s="433"/>
      <c r="N9" s="402"/>
      <c r="O9" s="433"/>
      <c r="P9" s="403"/>
      <c r="Q9" s="434"/>
      <c r="R9" s="402"/>
      <c r="S9" s="434"/>
      <c r="T9" s="403"/>
      <c r="U9" s="682"/>
      <c r="V9" s="402"/>
      <c r="W9" s="683">
        <f t="shared" si="0"/>
        <v>0</v>
      </c>
      <c r="X9" s="343" t="str">
        <f t="shared" si="1"/>
        <v>ha</v>
      </c>
      <c r="Y9" s="404">
        <f t="shared" si="2"/>
        <v>0</v>
      </c>
      <c r="Z9" s="321" t="str">
        <f t="shared" si="3"/>
        <v/>
      </c>
      <c r="AA9" s="321" t="str">
        <f t="shared" si="4"/>
        <v/>
      </c>
    </row>
    <row r="10" spans="1:27" s="66" customFormat="1" ht="17.399999999999999" customHeight="1" x14ac:dyDescent="0.25">
      <c r="A10" s="414">
        <f>'M4'!D222</f>
        <v>0</v>
      </c>
      <c r="B10" s="343">
        <f>'M4'!C5</f>
        <v>0</v>
      </c>
      <c r="C10" s="340">
        <f>'M4'!C9</f>
        <v>0</v>
      </c>
      <c r="D10" s="340" t="str">
        <f>'M4'!C15</f>
        <v>-</v>
      </c>
      <c r="E10" s="681" t="str">
        <f>IFERROR(VLOOKUP(C10,spukmaatregelen!B:I,7,FALSE),"")</f>
        <v/>
      </c>
      <c r="F10" s="321" t="str">
        <f>'M4'!C16</f>
        <v>Niet gevonden</v>
      </c>
      <c r="G10" s="522">
        <f>'M4'!C23</f>
        <v>0</v>
      </c>
      <c r="H10" s="381">
        <f>'M4'!C19</f>
        <v>0</v>
      </c>
      <c r="I10" s="277" t="str">
        <f>'M4'!C20</f>
        <v>ha</v>
      </c>
      <c r="J10" s="523">
        <f>'M4'!C221</f>
        <v>0</v>
      </c>
      <c r="K10" s="433"/>
      <c r="L10" s="402"/>
      <c r="M10" s="433"/>
      <c r="N10" s="402"/>
      <c r="O10" s="433"/>
      <c r="P10" s="403"/>
      <c r="Q10" s="433"/>
      <c r="R10" s="403"/>
      <c r="S10" s="433"/>
      <c r="T10" s="403"/>
      <c r="U10" s="682"/>
      <c r="V10" s="402"/>
      <c r="W10" s="683">
        <f t="shared" si="0"/>
        <v>0</v>
      </c>
      <c r="X10" s="343" t="str">
        <f t="shared" si="1"/>
        <v>ha</v>
      </c>
      <c r="Y10" s="404">
        <f t="shared" si="2"/>
        <v>0</v>
      </c>
      <c r="Z10" s="321" t="str">
        <f t="shared" si="3"/>
        <v/>
      </c>
      <c r="AA10" s="321" t="str">
        <f t="shared" si="4"/>
        <v/>
      </c>
    </row>
    <row r="11" spans="1:27" s="66" customFormat="1" ht="17.399999999999999" customHeight="1" x14ac:dyDescent="0.25">
      <c r="A11" s="414">
        <f>'M5'!D222</f>
        <v>0</v>
      </c>
      <c r="B11" s="343">
        <f>'M5'!C5</f>
        <v>0</v>
      </c>
      <c r="C11" s="340">
        <f>'M5'!C9</f>
        <v>0</v>
      </c>
      <c r="D11" s="340" t="str">
        <f>'M5'!C15</f>
        <v>-</v>
      </c>
      <c r="E11" s="681" t="str">
        <f>IFERROR(VLOOKUP(C11,spukmaatregelen!B:I,7,FALSE),"")</f>
        <v/>
      </c>
      <c r="F11" s="321" t="str">
        <f>'M5'!C16</f>
        <v>Niet gevonden</v>
      </c>
      <c r="G11" s="522">
        <f>'M5'!C23</f>
        <v>0</v>
      </c>
      <c r="H11" s="381">
        <f>'M5'!C19</f>
        <v>0</v>
      </c>
      <c r="I11" s="277" t="str">
        <f>'M5'!C20</f>
        <v>ha</v>
      </c>
      <c r="J11" s="523">
        <f>'M5'!C221</f>
        <v>0</v>
      </c>
      <c r="K11" s="433"/>
      <c r="L11" s="402"/>
      <c r="M11" s="433"/>
      <c r="N11" s="402"/>
      <c r="O11" s="433"/>
      <c r="P11" s="403"/>
      <c r="Q11" s="433"/>
      <c r="R11" s="403"/>
      <c r="S11" s="433"/>
      <c r="T11" s="403"/>
      <c r="U11" s="682"/>
      <c r="V11" s="402"/>
      <c r="W11" s="683">
        <f t="shared" si="0"/>
        <v>0</v>
      </c>
      <c r="X11" s="343" t="str">
        <f t="shared" si="1"/>
        <v>ha</v>
      </c>
      <c r="Y11" s="404">
        <f t="shared" si="2"/>
        <v>0</v>
      </c>
      <c r="Z11" s="321" t="str">
        <f t="shared" si="3"/>
        <v/>
      </c>
      <c r="AA11" s="321" t="str">
        <f t="shared" si="4"/>
        <v/>
      </c>
    </row>
    <row r="12" spans="1:27" s="66" customFormat="1" ht="17.399999999999999" customHeight="1" x14ac:dyDescent="0.25">
      <c r="A12" s="414">
        <f>'M6'!D222</f>
        <v>0</v>
      </c>
      <c r="B12" s="343">
        <f>'M6'!C5</f>
        <v>0</v>
      </c>
      <c r="C12" s="340">
        <f>'M6'!C9</f>
        <v>0</v>
      </c>
      <c r="D12" s="340" t="str">
        <f>'M6'!C15</f>
        <v>-</v>
      </c>
      <c r="E12" s="681" t="str">
        <f>IFERROR(VLOOKUP(C12,spukmaatregelen!B:I,7,FALSE),"")</f>
        <v/>
      </c>
      <c r="F12" s="321" t="str">
        <f>'M6'!C16</f>
        <v>Niet gevonden</v>
      </c>
      <c r="G12" s="522">
        <f>'M6'!C23</f>
        <v>0</v>
      </c>
      <c r="H12" s="381">
        <f>'M6'!C19</f>
        <v>0</v>
      </c>
      <c r="I12" s="277" t="str">
        <f>'M6'!C20</f>
        <v>ha</v>
      </c>
      <c r="J12" s="523">
        <f>'M6'!C221</f>
        <v>0</v>
      </c>
      <c r="K12" s="433"/>
      <c r="L12" s="402"/>
      <c r="M12" s="433"/>
      <c r="N12" s="402"/>
      <c r="O12" s="433"/>
      <c r="P12" s="403"/>
      <c r="Q12" s="433"/>
      <c r="R12" s="403"/>
      <c r="S12" s="433"/>
      <c r="T12" s="403"/>
      <c r="U12" s="682"/>
      <c r="V12" s="402"/>
      <c r="W12" s="683">
        <f t="shared" si="0"/>
        <v>0</v>
      </c>
      <c r="X12" s="343" t="str">
        <f t="shared" si="1"/>
        <v>ha</v>
      </c>
      <c r="Y12" s="404">
        <f t="shared" si="2"/>
        <v>0</v>
      </c>
      <c r="Z12" s="321" t="str">
        <f t="shared" si="3"/>
        <v/>
      </c>
      <c r="AA12" s="321" t="str">
        <f t="shared" si="4"/>
        <v/>
      </c>
    </row>
    <row r="13" spans="1:27" s="66" customFormat="1" ht="17.399999999999999" customHeight="1" x14ac:dyDescent="0.25">
      <c r="A13" s="414">
        <f>'M7'!D222</f>
        <v>0</v>
      </c>
      <c r="B13" s="343">
        <f>'M7'!C5</f>
        <v>0</v>
      </c>
      <c r="C13" s="340">
        <f>'M7'!C9</f>
        <v>0</v>
      </c>
      <c r="D13" s="340" t="str">
        <f>'M7'!C15</f>
        <v>-</v>
      </c>
      <c r="E13" s="681" t="str">
        <f>IFERROR(VLOOKUP(C13,spukmaatregelen!B:I,7,FALSE),"")</f>
        <v/>
      </c>
      <c r="F13" s="321" t="str">
        <f>'M7'!C16</f>
        <v>Niet gevonden</v>
      </c>
      <c r="G13" s="522">
        <f>'M7'!C23</f>
        <v>0</v>
      </c>
      <c r="H13" s="381">
        <f>'M7'!C19</f>
        <v>0</v>
      </c>
      <c r="I13" s="277" t="str">
        <f>'M7'!C20</f>
        <v>ha</v>
      </c>
      <c r="J13" s="523">
        <f>'M7'!C221</f>
        <v>0</v>
      </c>
      <c r="K13" s="433"/>
      <c r="L13" s="402"/>
      <c r="M13" s="433"/>
      <c r="N13" s="402"/>
      <c r="O13" s="433"/>
      <c r="P13" s="403"/>
      <c r="Q13" s="433"/>
      <c r="R13" s="403"/>
      <c r="S13" s="433"/>
      <c r="T13" s="403"/>
      <c r="U13" s="682"/>
      <c r="V13" s="402"/>
      <c r="W13" s="683">
        <f t="shared" si="0"/>
        <v>0</v>
      </c>
      <c r="X13" s="343" t="str">
        <f t="shared" si="1"/>
        <v>ha</v>
      </c>
      <c r="Y13" s="404">
        <f t="shared" si="2"/>
        <v>0</v>
      </c>
      <c r="Z13" s="321" t="str">
        <f t="shared" si="3"/>
        <v/>
      </c>
      <c r="AA13" s="321" t="str">
        <f t="shared" si="4"/>
        <v/>
      </c>
    </row>
    <row r="14" spans="1:27" s="66" customFormat="1" ht="17.399999999999999" customHeight="1" x14ac:dyDescent="0.25">
      <c r="A14" s="414">
        <f>'M8'!D222</f>
        <v>0</v>
      </c>
      <c r="B14" s="343">
        <f>'M8'!C5</f>
        <v>0</v>
      </c>
      <c r="C14" s="340">
        <f>'M8'!C9</f>
        <v>0</v>
      </c>
      <c r="D14" s="340" t="str">
        <f>'M8'!C15</f>
        <v>-</v>
      </c>
      <c r="E14" s="681" t="str">
        <f>IFERROR(VLOOKUP(C14,spukmaatregelen!B:I,7,FALSE),"")</f>
        <v/>
      </c>
      <c r="F14" s="321" t="str">
        <f>'M8'!C16</f>
        <v>Niet gevonden</v>
      </c>
      <c r="G14" s="522">
        <f>'M8'!C23</f>
        <v>0</v>
      </c>
      <c r="H14" s="381">
        <f>'M8'!C19</f>
        <v>0</v>
      </c>
      <c r="I14" s="277" t="str">
        <f>'M8'!C20</f>
        <v>ha</v>
      </c>
      <c r="J14" s="523">
        <f>'M8'!C221</f>
        <v>0</v>
      </c>
      <c r="K14" s="433"/>
      <c r="L14" s="402"/>
      <c r="M14" s="433"/>
      <c r="N14" s="402"/>
      <c r="O14" s="433"/>
      <c r="P14" s="403"/>
      <c r="Q14" s="433"/>
      <c r="R14" s="403"/>
      <c r="S14" s="433"/>
      <c r="T14" s="403"/>
      <c r="U14" s="682"/>
      <c r="V14" s="402"/>
      <c r="W14" s="683">
        <f t="shared" si="0"/>
        <v>0</v>
      </c>
      <c r="X14" s="343" t="str">
        <f t="shared" si="1"/>
        <v>ha</v>
      </c>
      <c r="Y14" s="404">
        <f t="shared" si="2"/>
        <v>0</v>
      </c>
      <c r="Z14" s="321" t="str">
        <f t="shared" si="3"/>
        <v/>
      </c>
      <c r="AA14" s="321" t="str">
        <f t="shared" si="4"/>
        <v/>
      </c>
    </row>
    <row r="15" spans="1:27" s="66" customFormat="1" ht="17.399999999999999" customHeight="1" x14ac:dyDescent="0.25">
      <c r="A15" s="414">
        <f>'M9'!D222</f>
        <v>0</v>
      </c>
      <c r="B15" s="343">
        <f>'M9'!C5</f>
        <v>0</v>
      </c>
      <c r="C15" s="340">
        <f>'M9'!C9</f>
        <v>0</v>
      </c>
      <c r="D15" s="340" t="str">
        <f>'M9'!C15</f>
        <v>-</v>
      </c>
      <c r="E15" s="681" t="str">
        <f>IFERROR(VLOOKUP(C15,spukmaatregelen!B:I,7,FALSE),"")</f>
        <v/>
      </c>
      <c r="F15" s="321" t="str">
        <f>'M9'!C16</f>
        <v>Niet gevonden</v>
      </c>
      <c r="G15" s="522">
        <f>'M9'!C23</f>
        <v>0</v>
      </c>
      <c r="H15" s="381">
        <f>'M9'!C19</f>
        <v>0</v>
      </c>
      <c r="I15" s="277" t="str">
        <f>'M9'!C20</f>
        <v>ha</v>
      </c>
      <c r="J15" s="523">
        <f>'M9'!C221</f>
        <v>0</v>
      </c>
      <c r="K15" s="433"/>
      <c r="L15" s="402"/>
      <c r="M15" s="433"/>
      <c r="N15" s="402"/>
      <c r="O15" s="433"/>
      <c r="P15" s="403"/>
      <c r="Q15" s="433"/>
      <c r="R15" s="403"/>
      <c r="S15" s="433"/>
      <c r="T15" s="403"/>
      <c r="U15" s="682"/>
      <c r="V15" s="402"/>
      <c r="W15" s="683">
        <f t="shared" si="0"/>
        <v>0</v>
      </c>
      <c r="X15" s="343" t="str">
        <f t="shared" si="1"/>
        <v>ha</v>
      </c>
      <c r="Y15" s="404">
        <f t="shared" si="2"/>
        <v>0</v>
      </c>
      <c r="Z15" s="321" t="str">
        <f t="shared" si="3"/>
        <v/>
      </c>
      <c r="AA15" s="321" t="str">
        <f t="shared" si="4"/>
        <v/>
      </c>
    </row>
    <row r="16" spans="1:27" s="66" customFormat="1" ht="17.399999999999999" customHeight="1" x14ac:dyDescent="0.25">
      <c r="A16" s="414">
        <f>'M10'!D222</f>
        <v>0</v>
      </c>
      <c r="B16" s="343">
        <f>'M10'!C5</f>
        <v>0</v>
      </c>
      <c r="C16" s="340">
        <f>'M10'!C9</f>
        <v>0</v>
      </c>
      <c r="D16" s="340" t="str">
        <f>'M10'!C15</f>
        <v>-</v>
      </c>
      <c r="E16" s="681" t="str">
        <f>IFERROR(VLOOKUP(C16,spukmaatregelen!B:I,7,FALSE),"")</f>
        <v/>
      </c>
      <c r="F16" s="321" t="str">
        <f>'M10'!C16</f>
        <v>Niet gevonden</v>
      </c>
      <c r="G16" s="522">
        <f>'M10'!C23</f>
        <v>0</v>
      </c>
      <c r="H16" s="381">
        <f>'M10'!C19</f>
        <v>0</v>
      </c>
      <c r="I16" s="277" t="str">
        <f>'M10'!C20</f>
        <v>ha</v>
      </c>
      <c r="J16" s="523">
        <f>'M10'!C221</f>
        <v>0</v>
      </c>
      <c r="K16" s="433"/>
      <c r="L16" s="402"/>
      <c r="M16" s="433"/>
      <c r="N16" s="402"/>
      <c r="O16" s="433"/>
      <c r="P16" s="403"/>
      <c r="Q16" s="433"/>
      <c r="R16" s="403"/>
      <c r="S16" s="433"/>
      <c r="T16" s="403"/>
      <c r="U16" s="682"/>
      <c r="V16" s="402"/>
      <c r="W16" s="683">
        <f t="shared" si="0"/>
        <v>0</v>
      </c>
      <c r="X16" s="343" t="str">
        <f t="shared" si="1"/>
        <v>ha</v>
      </c>
      <c r="Y16" s="404">
        <f t="shared" si="2"/>
        <v>0</v>
      </c>
      <c r="Z16" s="321" t="str">
        <f t="shared" si="3"/>
        <v/>
      </c>
      <c r="AA16" s="321" t="str">
        <f t="shared" si="4"/>
        <v/>
      </c>
    </row>
    <row r="17" spans="1:27" s="66" customFormat="1" ht="17.399999999999999" customHeight="1" x14ac:dyDescent="0.25">
      <c r="A17" s="414">
        <f>'M11'!D222</f>
        <v>0</v>
      </c>
      <c r="B17" s="343">
        <f>'M11'!C5</f>
        <v>0</v>
      </c>
      <c r="C17" s="340">
        <f>'M11'!C9</f>
        <v>0</v>
      </c>
      <c r="D17" s="340" t="str">
        <f>'M11'!C15</f>
        <v>-</v>
      </c>
      <c r="E17" s="681" t="str">
        <f>IFERROR(VLOOKUP(C17,spukmaatregelen!B:I,7,FALSE),"")</f>
        <v/>
      </c>
      <c r="F17" s="321" t="str">
        <f>'M11'!C16</f>
        <v>Niet gevonden</v>
      </c>
      <c r="G17" s="522">
        <f>'M11'!C23</f>
        <v>0</v>
      </c>
      <c r="H17" s="381">
        <f>'M11'!C19</f>
        <v>0</v>
      </c>
      <c r="I17" s="277" t="str">
        <f>'M11'!C20</f>
        <v>ha</v>
      </c>
      <c r="J17" s="523">
        <f>'M11'!C221</f>
        <v>0</v>
      </c>
      <c r="K17" s="433"/>
      <c r="L17" s="402"/>
      <c r="M17" s="433"/>
      <c r="N17" s="402"/>
      <c r="O17" s="433"/>
      <c r="P17" s="403"/>
      <c r="Q17" s="433"/>
      <c r="R17" s="403"/>
      <c r="S17" s="433"/>
      <c r="T17" s="403"/>
      <c r="U17" s="682"/>
      <c r="V17" s="402"/>
      <c r="W17" s="683">
        <f t="shared" si="0"/>
        <v>0</v>
      </c>
      <c r="X17" s="343" t="str">
        <f t="shared" si="1"/>
        <v>ha</v>
      </c>
      <c r="Y17" s="404">
        <f t="shared" si="2"/>
        <v>0</v>
      </c>
      <c r="Z17" s="321" t="str">
        <f t="shared" si="3"/>
        <v/>
      </c>
      <c r="AA17" s="321" t="str">
        <f t="shared" si="4"/>
        <v/>
      </c>
    </row>
    <row r="18" spans="1:27" s="66" customFormat="1" ht="17.399999999999999" customHeight="1" x14ac:dyDescent="0.25">
      <c r="A18" s="414">
        <f>'M12'!D222</f>
        <v>0</v>
      </c>
      <c r="B18" s="343">
        <f>'M12'!C5</f>
        <v>0</v>
      </c>
      <c r="C18" s="340">
        <f>'M12'!C9</f>
        <v>0</v>
      </c>
      <c r="D18" s="340" t="str">
        <f>'M12'!C15</f>
        <v>-</v>
      </c>
      <c r="E18" s="681" t="str">
        <f>IFERROR(VLOOKUP(C18,spukmaatregelen!B:I,7,FALSE),"")</f>
        <v/>
      </c>
      <c r="F18" s="321" t="str">
        <f>'M12'!C16</f>
        <v>Niet gevonden</v>
      </c>
      <c r="G18" s="522">
        <f>'M12'!C23</f>
        <v>0</v>
      </c>
      <c r="H18" s="381">
        <f>'M12'!C19</f>
        <v>0</v>
      </c>
      <c r="I18" s="277" t="str">
        <f>'M12'!C20</f>
        <v>ha</v>
      </c>
      <c r="J18" s="523">
        <f>'M12'!C221</f>
        <v>0</v>
      </c>
      <c r="K18" s="433"/>
      <c r="L18" s="402"/>
      <c r="M18" s="433"/>
      <c r="N18" s="402"/>
      <c r="O18" s="433"/>
      <c r="P18" s="403"/>
      <c r="Q18" s="433"/>
      <c r="R18" s="403"/>
      <c r="S18" s="433"/>
      <c r="T18" s="403"/>
      <c r="U18" s="682"/>
      <c r="V18" s="402"/>
      <c r="W18" s="683">
        <f t="shared" si="0"/>
        <v>0</v>
      </c>
      <c r="X18" s="343" t="str">
        <f t="shared" si="1"/>
        <v>ha</v>
      </c>
      <c r="Y18" s="404">
        <f t="shared" si="2"/>
        <v>0</v>
      </c>
      <c r="Z18" s="321" t="str">
        <f t="shared" si="3"/>
        <v/>
      </c>
      <c r="AA18" s="321" t="str">
        <f t="shared" si="4"/>
        <v/>
      </c>
    </row>
    <row r="19" spans="1:27" s="66" customFormat="1" ht="17.399999999999999" customHeight="1" x14ac:dyDescent="0.25">
      <c r="A19" s="414">
        <f>'M13'!D222</f>
        <v>0</v>
      </c>
      <c r="B19" s="343">
        <f>'M13'!C5</f>
        <v>0</v>
      </c>
      <c r="C19" s="340">
        <f>'M13'!C9</f>
        <v>0</v>
      </c>
      <c r="D19" s="340" t="str">
        <f>'M13'!C15</f>
        <v>-</v>
      </c>
      <c r="E19" s="681" t="str">
        <f>IFERROR(VLOOKUP(C19,spukmaatregelen!B:I,7,FALSE),"")</f>
        <v/>
      </c>
      <c r="F19" s="321" t="str">
        <f>'M13'!C16</f>
        <v>Niet gevonden</v>
      </c>
      <c r="G19" s="522">
        <f>'M13'!C23</f>
        <v>0</v>
      </c>
      <c r="H19" s="381">
        <f>'M13'!C19</f>
        <v>0</v>
      </c>
      <c r="I19" s="277" t="str">
        <f>'M13'!C20</f>
        <v>ha</v>
      </c>
      <c r="J19" s="523">
        <f>'M13'!C221</f>
        <v>0</v>
      </c>
      <c r="K19" s="433"/>
      <c r="L19" s="402"/>
      <c r="M19" s="433"/>
      <c r="N19" s="402"/>
      <c r="O19" s="433"/>
      <c r="P19" s="403"/>
      <c r="Q19" s="433"/>
      <c r="R19" s="403"/>
      <c r="S19" s="433"/>
      <c r="T19" s="403"/>
      <c r="U19" s="682"/>
      <c r="V19" s="402"/>
      <c r="W19" s="683">
        <f t="shared" si="0"/>
        <v>0</v>
      </c>
      <c r="X19" s="343" t="str">
        <f t="shared" si="1"/>
        <v>ha</v>
      </c>
      <c r="Y19" s="404">
        <f t="shared" si="2"/>
        <v>0</v>
      </c>
      <c r="Z19" s="321" t="str">
        <f t="shared" si="3"/>
        <v/>
      </c>
      <c r="AA19" s="321" t="str">
        <f t="shared" si="4"/>
        <v/>
      </c>
    </row>
    <row r="20" spans="1:27" s="66" customFormat="1" ht="17.399999999999999" customHeight="1" x14ac:dyDescent="0.25">
      <c r="A20" s="414">
        <f>'M14'!D222</f>
        <v>0</v>
      </c>
      <c r="B20" s="343">
        <f>'M14'!C5</f>
        <v>0</v>
      </c>
      <c r="C20" s="340">
        <f>'M14'!C9</f>
        <v>0</v>
      </c>
      <c r="D20" s="340" t="str">
        <f>'M14'!C15</f>
        <v>-</v>
      </c>
      <c r="E20" s="681" t="str">
        <f>IFERROR(VLOOKUP(C20,spukmaatregelen!B:I,7,FALSE),"")</f>
        <v/>
      </c>
      <c r="F20" s="321" t="str">
        <f>'M14'!C16</f>
        <v>Niet gevonden</v>
      </c>
      <c r="G20" s="522">
        <f>'M14'!C23</f>
        <v>0</v>
      </c>
      <c r="H20" s="381">
        <f>'M14'!C19</f>
        <v>0</v>
      </c>
      <c r="I20" s="277" t="str">
        <f>'M14'!C20</f>
        <v>ha</v>
      </c>
      <c r="J20" s="523">
        <f>'M14'!C221</f>
        <v>0</v>
      </c>
      <c r="K20" s="433"/>
      <c r="L20" s="402"/>
      <c r="M20" s="433"/>
      <c r="N20" s="402"/>
      <c r="O20" s="433"/>
      <c r="P20" s="403"/>
      <c r="Q20" s="433"/>
      <c r="R20" s="403"/>
      <c r="S20" s="433"/>
      <c r="T20" s="403"/>
      <c r="U20" s="682"/>
      <c r="V20" s="402"/>
      <c r="W20" s="683">
        <f t="shared" si="0"/>
        <v>0</v>
      </c>
      <c r="X20" s="343" t="str">
        <f t="shared" si="1"/>
        <v>ha</v>
      </c>
      <c r="Y20" s="404">
        <f t="shared" si="2"/>
        <v>0</v>
      </c>
      <c r="Z20" s="321" t="str">
        <f t="shared" si="3"/>
        <v/>
      </c>
      <c r="AA20" s="321" t="str">
        <f t="shared" si="4"/>
        <v/>
      </c>
    </row>
    <row r="21" spans="1:27" s="66" customFormat="1" ht="17.399999999999999" customHeight="1" x14ac:dyDescent="0.25">
      <c r="A21" s="414">
        <f>'M15'!D222</f>
        <v>0</v>
      </c>
      <c r="B21" s="343">
        <f>'M15'!C5</f>
        <v>0</v>
      </c>
      <c r="C21" s="340">
        <f>'M15'!C9</f>
        <v>0</v>
      </c>
      <c r="D21" s="340" t="str">
        <f>'M15'!C15</f>
        <v>-</v>
      </c>
      <c r="E21" s="681" t="str">
        <f>IFERROR(VLOOKUP(C21,spukmaatregelen!B:I,7,FALSE),"")</f>
        <v/>
      </c>
      <c r="F21" s="321" t="str">
        <f>'M15'!C16</f>
        <v>Niet gevonden</v>
      </c>
      <c r="G21" s="522">
        <f>'M15'!C23</f>
        <v>0</v>
      </c>
      <c r="H21" s="381">
        <f>'M15'!C19</f>
        <v>0</v>
      </c>
      <c r="I21" s="277" t="str">
        <f>'M15'!C20</f>
        <v>ha</v>
      </c>
      <c r="J21" s="523">
        <f>'M15'!C221</f>
        <v>0</v>
      </c>
      <c r="K21" s="433"/>
      <c r="L21" s="402"/>
      <c r="M21" s="433"/>
      <c r="N21" s="402"/>
      <c r="O21" s="433"/>
      <c r="P21" s="403"/>
      <c r="Q21" s="433"/>
      <c r="R21" s="403"/>
      <c r="S21" s="433"/>
      <c r="T21" s="403"/>
      <c r="U21" s="682"/>
      <c r="V21" s="402"/>
      <c r="W21" s="683">
        <f t="shared" si="0"/>
        <v>0</v>
      </c>
      <c r="X21" s="343" t="str">
        <f t="shared" si="1"/>
        <v>ha</v>
      </c>
      <c r="Y21" s="404">
        <f t="shared" si="2"/>
        <v>0</v>
      </c>
      <c r="Z21" s="321" t="str">
        <f t="shared" si="3"/>
        <v/>
      </c>
      <c r="AA21" s="321" t="str">
        <f t="shared" si="4"/>
        <v/>
      </c>
    </row>
    <row r="22" spans="1:27" s="66" customFormat="1" ht="17.399999999999999" customHeight="1" x14ac:dyDescent="0.25">
      <c r="A22" s="414">
        <f>'M16'!D222</f>
        <v>0</v>
      </c>
      <c r="B22" s="343">
        <f>'M16'!C5</f>
        <v>0</v>
      </c>
      <c r="C22" s="340">
        <f>'M16'!C9</f>
        <v>0</v>
      </c>
      <c r="D22" s="340" t="str">
        <f>'M16'!C15</f>
        <v>-</v>
      </c>
      <c r="E22" s="681" t="str">
        <f>IFERROR(VLOOKUP(C22,spukmaatregelen!B:I,7,FALSE),"")</f>
        <v/>
      </c>
      <c r="F22" s="321" t="str">
        <f>'M16'!C16</f>
        <v>Niet gevonden</v>
      </c>
      <c r="G22" s="522">
        <f>'M16'!C23</f>
        <v>0</v>
      </c>
      <c r="H22" s="381">
        <f>'M16'!C19</f>
        <v>0</v>
      </c>
      <c r="I22" s="277" t="str">
        <f>'M16'!C20</f>
        <v>ha</v>
      </c>
      <c r="J22" s="523">
        <f>'M16'!C221</f>
        <v>0</v>
      </c>
      <c r="K22" s="433"/>
      <c r="L22" s="402"/>
      <c r="M22" s="433"/>
      <c r="N22" s="402"/>
      <c r="O22" s="433"/>
      <c r="P22" s="403"/>
      <c r="Q22" s="433"/>
      <c r="R22" s="403"/>
      <c r="S22" s="433"/>
      <c r="T22" s="403"/>
      <c r="U22" s="682"/>
      <c r="V22" s="402"/>
      <c r="W22" s="683">
        <f t="shared" si="0"/>
        <v>0</v>
      </c>
      <c r="X22" s="343" t="str">
        <f t="shared" si="1"/>
        <v>ha</v>
      </c>
      <c r="Y22" s="404">
        <f t="shared" si="2"/>
        <v>0</v>
      </c>
      <c r="Z22" s="321" t="str">
        <f t="shared" si="3"/>
        <v/>
      </c>
      <c r="AA22" s="321" t="str">
        <f t="shared" si="4"/>
        <v/>
      </c>
    </row>
    <row r="23" spans="1:27" s="66" customFormat="1" ht="17.399999999999999" customHeight="1" x14ac:dyDescent="0.25">
      <c r="A23" s="414">
        <f>'M17'!D222</f>
        <v>0</v>
      </c>
      <c r="B23" s="343">
        <f>'M17'!C5</f>
        <v>0</v>
      </c>
      <c r="C23" s="340">
        <f>'M17'!C9</f>
        <v>0</v>
      </c>
      <c r="D23" s="340" t="str">
        <f>'M17'!C15</f>
        <v>-</v>
      </c>
      <c r="E23" s="681" t="str">
        <f>IFERROR(VLOOKUP(C23,spukmaatregelen!B:I,7,FALSE),"")</f>
        <v/>
      </c>
      <c r="F23" s="321" t="str">
        <f>'M17'!C16</f>
        <v>Niet gevonden</v>
      </c>
      <c r="G23" s="522">
        <f>'M17'!C23</f>
        <v>0</v>
      </c>
      <c r="H23" s="381">
        <f>'M17'!C19</f>
        <v>0</v>
      </c>
      <c r="I23" s="277" t="str">
        <f>'M17'!C20</f>
        <v>ha</v>
      </c>
      <c r="J23" s="523">
        <f>'M17'!C221</f>
        <v>0</v>
      </c>
      <c r="K23" s="433"/>
      <c r="L23" s="402"/>
      <c r="M23" s="433"/>
      <c r="N23" s="402"/>
      <c r="O23" s="433"/>
      <c r="P23" s="403"/>
      <c r="Q23" s="433"/>
      <c r="R23" s="403"/>
      <c r="S23" s="433"/>
      <c r="T23" s="403"/>
      <c r="U23" s="682"/>
      <c r="V23" s="402"/>
      <c r="W23" s="683">
        <f t="shared" si="0"/>
        <v>0</v>
      </c>
      <c r="X23" s="343" t="str">
        <f t="shared" si="1"/>
        <v>ha</v>
      </c>
      <c r="Y23" s="404">
        <f t="shared" si="2"/>
        <v>0</v>
      </c>
      <c r="Z23" s="321" t="str">
        <f t="shared" si="3"/>
        <v/>
      </c>
      <c r="AA23" s="321" t="str">
        <f t="shared" si="4"/>
        <v/>
      </c>
    </row>
    <row r="24" spans="1:27" s="66" customFormat="1" ht="17.399999999999999" customHeight="1" x14ac:dyDescent="0.25">
      <c r="A24" s="414">
        <f>'M18'!D222</f>
        <v>0</v>
      </c>
      <c r="B24" s="343">
        <f>'M18'!C5</f>
        <v>0</v>
      </c>
      <c r="C24" s="340">
        <f>'M18'!C9</f>
        <v>0</v>
      </c>
      <c r="D24" s="340" t="str">
        <f>'M18'!C15</f>
        <v>-</v>
      </c>
      <c r="E24" s="681" t="str">
        <f>IFERROR(VLOOKUP(C24,spukmaatregelen!B:I,7,FALSE),"")</f>
        <v/>
      </c>
      <c r="F24" s="321" t="str">
        <f>'M18'!C16</f>
        <v>Niet gevonden</v>
      </c>
      <c r="G24" s="522">
        <f>'M18'!C23</f>
        <v>0</v>
      </c>
      <c r="H24" s="381">
        <f>'M18'!C19</f>
        <v>0</v>
      </c>
      <c r="I24" s="277" t="str">
        <f>'M18'!C20</f>
        <v>ha</v>
      </c>
      <c r="J24" s="523">
        <f>'M18'!C221</f>
        <v>0</v>
      </c>
      <c r="K24" s="433"/>
      <c r="L24" s="402"/>
      <c r="M24" s="433"/>
      <c r="N24" s="402"/>
      <c r="O24" s="433"/>
      <c r="P24" s="403"/>
      <c r="Q24" s="433"/>
      <c r="R24" s="403"/>
      <c r="S24" s="433"/>
      <c r="T24" s="403"/>
      <c r="U24" s="682"/>
      <c r="V24" s="402"/>
      <c r="W24" s="683">
        <f t="shared" si="0"/>
        <v>0</v>
      </c>
      <c r="X24" s="343" t="str">
        <f t="shared" si="1"/>
        <v>ha</v>
      </c>
      <c r="Y24" s="404">
        <f t="shared" si="2"/>
        <v>0</v>
      </c>
      <c r="Z24" s="321" t="str">
        <f t="shared" si="3"/>
        <v/>
      </c>
      <c r="AA24" s="321" t="str">
        <f t="shared" si="4"/>
        <v/>
      </c>
    </row>
    <row r="25" spans="1:27" s="66" customFormat="1" ht="17.399999999999999" customHeight="1" x14ac:dyDescent="0.25">
      <c r="A25" s="414">
        <f>'M19'!D222</f>
        <v>0</v>
      </c>
      <c r="B25" s="343">
        <f>'M19'!C5</f>
        <v>0</v>
      </c>
      <c r="C25" s="340">
        <f>'M19'!C9</f>
        <v>0</v>
      </c>
      <c r="D25" s="340" t="str">
        <f>'M19'!C15</f>
        <v>-</v>
      </c>
      <c r="E25" s="681" t="str">
        <f>IFERROR(VLOOKUP(C25,spukmaatregelen!B:I,7,FALSE),"")</f>
        <v/>
      </c>
      <c r="F25" s="321" t="str">
        <f>'M19'!C16</f>
        <v>Niet gevonden</v>
      </c>
      <c r="G25" s="522">
        <f>'M19'!C23</f>
        <v>0</v>
      </c>
      <c r="H25" s="381">
        <f>'M19'!C19</f>
        <v>0</v>
      </c>
      <c r="I25" s="277" t="str">
        <f>'M19'!C20</f>
        <v>ha</v>
      </c>
      <c r="J25" s="523">
        <f>'M19'!C221</f>
        <v>0</v>
      </c>
      <c r="K25" s="433"/>
      <c r="L25" s="402"/>
      <c r="M25" s="433"/>
      <c r="N25" s="402"/>
      <c r="O25" s="433"/>
      <c r="P25" s="403"/>
      <c r="Q25" s="433"/>
      <c r="R25" s="403"/>
      <c r="S25" s="433"/>
      <c r="T25" s="403"/>
      <c r="U25" s="682"/>
      <c r="V25" s="402"/>
      <c r="W25" s="683">
        <f t="shared" si="0"/>
        <v>0</v>
      </c>
      <c r="X25" s="343" t="str">
        <f t="shared" si="1"/>
        <v>ha</v>
      </c>
      <c r="Y25" s="404">
        <f t="shared" si="2"/>
        <v>0</v>
      </c>
      <c r="Z25" s="321" t="str">
        <f t="shared" si="3"/>
        <v/>
      </c>
      <c r="AA25" s="321" t="str">
        <f t="shared" si="4"/>
        <v/>
      </c>
    </row>
    <row r="26" spans="1:27" s="66" customFormat="1" ht="17.399999999999999" customHeight="1" x14ac:dyDescent="0.25">
      <c r="A26" s="414">
        <f>'M20'!D222</f>
        <v>0</v>
      </c>
      <c r="B26" s="343">
        <f>'M20'!C5</f>
        <v>0</v>
      </c>
      <c r="C26" s="340">
        <f>'M20'!C9</f>
        <v>0</v>
      </c>
      <c r="D26" s="340" t="str">
        <f>'M20'!C15</f>
        <v>-</v>
      </c>
      <c r="E26" s="681" t="str">
        <f>IFERROR(VLOOKUP(C26,spukmaatregelen!B:I,7,FALSE),"")</f>
        <v/>
      </c>
      <c r="F26" s="321" t="str">
        <f>'M20'!C16</f>
        <v>Niet gevonden</v>
      </c>
      <c r="G26" s="522">
        <f>'M20'!C23</f>
        <v>0</v>
      </c>
      <c r="H26" s="381">
        <f>'M20'!C19</f>
        <v>0</v>
      </c>
      <c r="I26" s="277" t="str">
        <f>'M20'!C20</f>
        <v>ha</v>
      </c>
      <c r="J26" s="523">
        <f>'M20'!C221</f>
        <v>0</v>
      </c>
      <c r="K26" s="433"/>
      <c r="L26" s="402"/>
      <c r="M26" s="433"/>
      <c r="N26" s="402"/>
      <c r="O26" s="433"/>
      <c r="P26" s="403"/>
      <c r="Q26" s="433"/>
      <c r="R26" s="403"/>
      <c r="S26" s="433"/>
      <c r="T26" s="403"/>
      <c r="U26" s="682"/>
      <c r="V26" s="402"/>
      <c r="W26" s="683">
        <f t="shared" si="0"/>
        <v>0</v>
      </c>
      <c r="X26" s="343" t="str">
        <f t="shared" si="1"/>
        <v>ha</v>
      </c>
      <c r="Y26" s="404">
        <f t="shared" si="2"/>
        <v>0</v>
      </c>
      <c r="Z26" s="321" t="str">
        <f t="shared" si="3"/>
        <v/>
      </c>
      <c r="AA26" s="321" t="str">
        <f t="shared" si="4"/>
        <v/>
      </c>
    </row>
    <row r="27" spans="1:27" s="66" customFormat="1" ht="17.399999999999999" customHeight="1" x14ac:dyDescent="0.25">
      <c r="A27" s="414">
        <f>'M21'!D222</f>
        <v>0</v>
      </c>
      <c r="B27" s="343">
        <f>'M21'!C5</f>
        <v>0</v>
      </c>
      <c r="C27" s="340">
        <f>'M21'!C9</f>
        <v>0</v>
      </c>
      <c r="D27" s="340" t="str">
        <f>'M21'!C15</f>
        <v>-</v>
      </c>
      <c r="E27" s="681" t="str">
        <f>IFERROR(VLOOKUP(C27,spukmaatregelen!B:I,7,FALSE),"")</f>
        <v/>
      </c>
      <c r="F27" s="321" t="str">
        <f>'M21'!C16</f>
        <v>Niet gevonden</v>
      </c>
      <c r="G27" s="522">
        <f>'M21'!C23</f>
        <v>0</v>
      </c>
      <c r="H27" s="381">
        <f>'M21'!C19</f>
        <v>0</v>
      </c>
      <c r="I27" s="277" t="str">
        <f>'M21'!C20</f>
        <v>ha</v>
      </c>
      <c r="J27" s="523">
        <f>'M21'!C221</f>
        <v>0</v>
      </c>
      <c r="K27" s="433"/>
      <c r="L27" s="402"/>
      <c r="M27" s="433"/>
      <c r="N27" s="402"/>
      <c r="O27" s="433"/>
      <c r="P27" s="403"/>
      <c r="Q27" s="433"/>
      <c r="R27" s="403"/>
      <c r="S27" s="433"/>
      <c r="T27" s="403"/>
      <c r="U27" s="682"/>
      <c r="V27" s="402"/>
      <c r="W27" s="683">
        <f t="shared" si="0"/>
        <v>0</v>
      </c>
      <c r="X27" s="343" t="str">
        <f t="shared" si="1"/>
        <v>ha</v>
      </c>
      <c r="Y27" s="404">
        <f t="shared" si="2"/>
        <v>0</v>
      </c>
      <c r="Z27" s="321" t="str">
        <f t="shared" si="3"/>
        <v/>
      </c>
      <c r="AA27" s="321" t="str">
        <f t="shared" si="4"/>
        <v/>
      </c>
    </row>
    <row r="28" spans="1:27" s="66" customFormat="1" ht="17.399999999999999" customHeight="1" x14ac:dyDescent="0.25">
      <c r="A28" s="414">
        <f>'M22'!D222</f>
        <v>0</v>
      </c>
      <c r="B28" s="343">
        <f>'M22'!C5</f>
        <v>0</v>
      </c>
      <c r="C28" s="340">
        <f>'M22'!C9</f>
        <v>0</v>
      </c>
      <c r="D28" s="340" t="str">
        <f>'M22'!C15</f>
        <v>-</v>
      </c>
      <c r="E28" s="681" t="str">
        <f>IFERROR(VLOOKUP(C28,spukmaatregelen!B:I,7,FALSE),"")</f>
        <v/>
      </c>
      <c r="F28" s="321" t="str">
        <f>'M22'!C16</f>
        <v>Niet gevonden</v>
      </c>
      <c r="G28" s="522">
        <f>'M22'!C23</f>
        <v>0</v>
      </c>
      <c r="H28" s="381">
        <f>'M22'!C19</f>
        <v>0</v>
      </c>
      <c r="I28" s="277" t="str">
        <f>'M22'!C20</f>
        <v>ha</v>
      </c>
      <c r="J28" s="523">
        <f>'M22'!C221</f>
        <v>0</v>
      </c>
      <c r="K28" s="433"/>
      <c r="L28" s="402"/>
      <c r="M28" s="433"/>
      <c r="N28" s="402"/>
      <c r="O28" s="433"/>
      <c r="P28" s="403"/>
      <c r="Q28" s="433"/>
      <c r="R28" s="403"/>
      <c r="S28" s="433"/>
      <c r="T28" s="403"/>
      <c r="U28" s="682"/>
      <c r="V28" s="402"/>
      <c r="W28" s="683">
        <f t="shared" si="0"/>
        <v>0</v>
      </c>
      <c r="X28" s="343" t="str">
        <f t="shared" si="1"/>
        <v>ha</v>
      </c>
      <c r="Y28" s="404">
        <f t="shared" si="2"/>
        <v>0</v>
      </c>
      <c r="Z28" s="321" t="str">
        <f t="shared" si="3"/>
        <v/>
      </c>
      <c r="AA28" s="321" t="str">
        <f t="shared" si="4"/>
        <v/>
      </c>
    </row>
    <row r="29" spans="1:27" s="66" customFormat="1" ht="17.399999999999999" customHeight="1" x14ac:dyDescent="0.25">
      <c r="A29" s="414">
        <f>'M23'!D222</f>
        <v>0</v>
      </c>
      <c r="B29" s="343">
        <f>'M23'!C5</f>
        <v>0</v>
      </c>
      <c r="C29" s="340">
        <f>'M23'!C9</f>
        <v>0</v>
      </c>
      <c r="D29" s="340" t="str">
        <f>'M23'!C15</f>
        <v>-</v>
      </c>
      <c r="E29" s="681" t="str">
        <f>IFERROR(VLOOKUP(C29,spukmaatregelen!B:I,7,FALSE),"")</f>
        <v/>
      </c>
      <c r="F29" s="321" t="str">
        <f>'M23'!C16</f>
        <v>Niet gevonden</v>
      </c>
      <c r="G29" s="522">
        <f>'M23'!C23</f>
        <v>0</v>
      </c>
      <c r="H29" s="381">
        <f>'M23'!C19</f>
        <v>0</v>
      </c>
      <c r="I29" s="277" t="str">
        <f>'M23'!C20</f>
        <v>ha</v>
      </c>
      <c r="J29" s="523">
        <f>'M23'!C221</f>
        <v>0</v>
      </c>
      <c r="K29" s="433"/>
      <c r="L29" s="402"/>
      <c r="M29" s="433"/>
      <c r="N29" s="402"/>
      <c r="O29" s="433"/>
      <c r="P29" s="403"/>
      <c r="Q29" s="433"/>
      <c r="R29" s="403"/>
      <c r="S29" s="433"/>
      <c r="T29" s="403"/>
      <c r="U29" s="682"/>
      <c r="V29" s="402"/>
      <c r="W29" s="683">
        <f t="shared" si="0"/>
        <v>0</v>
      </c>
      <c r="X29" s="343" t="str">
        <f t="shared" si="1"/>
        <v>ha</v>
      </c>
      <c r="Y29" s="404">
        <f t="shared" si="2"/>
        <v>0</v>
      </c>
      <c r="Z29" s="321" t="str">
        <f t="shared" si="3"/>
        <v/>
      </c>
      <c r="AA29" s="321" t="str">
        <f t="shared" si="4"/>
        <v/>
      </c>
    </row>
    <row r="30" spans="1:27" s="66" customFormat="1" ht="17.399999999999999" customHeight="1" x14ac:dyDescent="0.25">
      <c r="A30" s="414">
        <f>'M24'!D222</f>
        <v>0</v>
      </c>
      <c r="B30" s="343">
        <f>'M24'!C5</f>
        <v>0</v>
      </c>
      <c r="C30" s="340">
        <f>'M24'!C9</f>
        <v>0</v>
      </c>
      <c r="D30" s="340" t="str">
        <f>'M24'!C15</f>
        <v>-</v>
      </c>
      <c r="E30" s="681" t="str">
        <f>IFERROR(VLOOKUP(C30,spukmaatregelen!B:I,7,FALSE),"")</f>
        <v/>
      </c>
      <c r="F30" s="321" t="str">
        <f>'M24'!C16</f>
        <v>Niet gevonden</v>
      </c>
      <c r="G30" s="522">
        <f>'M24'!C23</f>
        <v>0</v>
      </c>
      <c r="H30" s="381">
        <f>'M24'!C19</f>
        <v>0</v>
      </c>
      <c r="I30" s="277" t="str">
        <f>'M24'!C20</f>
        <v>ha</v>
      </c>
      <c r="J30" s="523">
        <f>'M24'!C221</f>
        <v>0</v>
      </c>
      <c r="K30" s="433"/>
      <c r="L30" s="402"/>
      <c r="M30" s="433"/>
      <c r="N30" s="402"/>
      <c r="O30" s="433"/>
      <c r="P30" s="403"/>
      <c r="Q30" s="433"/>
      <c r="R30" s="403"/>
      <c r="S30" s="433"/>
      <c r="T30" s="403"/>
      <c r="U30" s="682"/>
      <c r="V30" s="402"/>
      <c r="W30" s="683">
        <f t="shared" si="0"/>
        <v>0</v>
      </c>
      <c r="X30" s="343" t="str">
        <f t="shared" si="1"/>
        <v>ha</v>
      </c>
      <c r="Y30" s="404">
        <f t="shared" si="2"/>
        <v>0</v>
      </c>
      <c r="Z30" s="321" t="str">
        <f t="shared" si="3"/>
        <v/>
      </c>
      <c r="AA30" s="321" t="str">
        <f t="shared" si="4"/>
        <v/>
      </c>
    </row>
    <row r="31" spans="1:27" s="66" customFormat="1" ht="17.399999999999999" customHeight="1" x14ac:dyDescent="0.25">
      <c r="A31" s="414">
        <f>'M25'!D222</f>
        <v>0</v>
      </c>
      <c r="B31" s="343">
        <f>'M25'!C5</f>
        <v>0</v>
      </c>
      <c r="C31" s="340">
        <f>'M25'!C9</f>
        <v>0</v>
      </c>
      <c r="D31" s="340" t="str">
        <f>'M25'!C15</f>
        <v>-</v>
      </c>
      <c r="E31" s="681" t="str">
        <f>IFERROR(VLOOKUP(C31,spukmaatregelen!B:I,7,FALSE),"")</f>
        <v/>
      </c>
      <c r="F31" s="321" t="str">
        <f>'M25'!C16</f>
        <v>Niet gevonden</v>
      </c>
      <c r="G31" s="522">
        <f>'M25'!C23</f>
        <v>0</v>
      </c>
      <c r="H31" s="381">
        <f>'M25'!C19</f>
        <v>0</v>
      </c>
      <c r="I31" s="277" t="str">
        <f>'M25'!C20</f>
        <v>ha</v>
      </c>
      <c r="J31" s="523">
        <f>'M25'!C221</f>
        <v>0</v>
      </c>
      <c r="K31" s="433"/>
      <c r="L31" s="402"/>
      <c r="M31" s="433"/>
      <c r="N31" s="402"/>
      <c r="O31" s="433"/>
      <c r="P31" s="403"/>
      <c r="Q31" s="433"/>
      <c r="R31" s="403"/>
      <c r="S31" s="433"/>
      <c r="T31" s="403"/>
      <c r="U31" s="682"/>
      <c r="V31" s="402"/>
      <c r="W31" s="683">
        <f t="shared" si="0"/>
        <v>0</v>
      </c>
      <c r="X31" s="343" t="str">
        <f t="shared" si="1"/>
        <v>ha</v>
      </c>
      <c r="Y31" s="404">
        <f t="shared" si="2"/>
        <v>0</v>
      </c>
      <c r="Z31" s="321" t="str">
        <f t="shared" si="3"/>
        <v/>
      </c>
      <c r="AA31" s="321" t="str">
        <f t="shared" si="4"/>
        <v/>
      </c>
    </row>
    <row r="32" spans="1:27" s="411" customFormat="1" ht="17.399999999999999" customHeight="1" thickBot="1" x14ac:dyDescent="0.3">
      <c r="A32" s="405">
        <v>99</v>
      </c>
      <c r="B32" s="370" t="s">
        <v>96</v>
      </c>
      <c r="C32" s="370"/>
      <c r="D32" s="370"/>
      <c r="E32" s="370"/>
      <c r="F32" s="370"/>
      <c r="G32" s="370"/>
      <c r="H32" s="406"/>
      <c r="I32" s="406"/>
      <c r="J32" s="524">
        <f>SUM(J7:J31)</f>
        <v>0</v>
      </c>
      <c r="K32" s="405"/>
      <c r="L32" s="407">
        <f>SUM(L7:L31)</f>
        <v>0</v>
      </c>
      <c r="M32" s="405"/>
      <c r="N32" s="408">
        <f>SUM(N7:N31)</f>
        <v>0</v>
      </c>
      <c r="O32" s="405"/>
      <c r="P32" s="427">
        <f>SUM(P7:P31)</f>
        <v>0</v>
      </c>
      <c r="Q32" s="428"/>
      <c r="R32" s="427">
        <f>SUM(R7:R31)</f>
        <v>0</v>
      </c>
      <c r="S32" s="428"/>
      <c r="T32" s="427">
        <f>SUM(T7:T31)</f>
        <v>0</v>
      </c>
      <c r="U32" s="428"/>
      <c r="V32" s="408">
        <f>SUM(V7:V31)</f>
        <v>0</v>
      </c>
      <c r="W32" s="409"/>
      <c r="X32" s="370"/>
      <c r="Y32" s="410">
        <f>SUM(Y7:Y31)</f>
        <v>0</v>
      </c>
      <c r="Z32" s="412"/>
      <c r="AA32" s="413" t="str">
        <f t="shared" ref="AA32" si="5">IF((J32-Y32)=0,"","VERDELING FOUT")</f>
        <v/>
      </c>
    </row>
    <row r="33" spans="10:25" x14ac:dyDescent="0.25">
      <c r="J33" s="359"/>
      <c r="L33" s="359"/>
      <c r="N33" s="359"/>
      <c r="P33" s="359"/>
      <c r="Q33" s="359"/>
      <c r="R33" s="359"/>
      <c r="S33" s="359"/>
      <c r="T33" s="359"/>
      <c r="U33" s="359"/>
      <c r="V33" s="359"/>
      <c r="Y33" s="359"/>
    </row>
    <row r="34" spans="10:25" x14ac:dyDescent="0.25">
      <c r="J34" s="359"/>
      <c r="L34" s="359"/>
      <c r="N34" s="359"/>
      <c r="P34" s="359"/>
      <c r="Q34" s="359"/>
      <c r="R34" s="359"/>
      <c r="S34" s="359"/>
      <c r="T34" s="359"/>
      <c r="U34" s="359"/>
      <c r="V34" s="359"/>
      <c r="Y34" s="359"/>
    </row>
    <row r="35" spans="10:25" x14ac:dyDescent="0.25">
      <c r="J35" s="359"/>
      <c r="L35" s="359"/>
      <c r="N35" s="359"/>
      <c r="P35" s="359"/>
      <c r="Q35" s="359"/>
      <c r="R35" s="359"/>
      <c r="S35" s="359"/>
      <c r="T35" s="359"/>
      <c r="U35" s="359"/>
      <c r="V35" s="359"/>
      <c r="Y35" s="359"/>
    </row>
    <row r="36" spans="10:25" x14ac:dyDescent="0.25">
      <c r="J36" s="359"/>
      <c r="L36" s="359"/>
      <c r="N36" s="359"/>
      <c r="P36" s="359"/>
      <c r="Q36" s="359"/>
      <c r="R36" s="359"/>
      <c r="S36" s="359"/>
      <c r="T36" s="359"/>
      <c r="U36" s="359"/>
      <c r="V36" s="359"/>
      <c r="Y36" s="359"/>
    </row>
    <row r="37" spans="10:25" x14ac:dyDescent="0.25">
      <c r="J37" s="359"/>
      <c r="L37" s="359"/>
      <c r="N37" s="359"/>
      <c r="P37" s="359"/>
      <c r="Q37" s="359"/>
      <c r="R37" s="359"/>
      <c r="S37" s="359"/>
      <c r="T37" s="359"/>
      <c r="U37" s="359"/>
      <c r="V37" s="359"/>
      <c r="Y37" s="359"/>
    </row>
    <row r="38" spans="10:25" x14ac:dyDescent="0.25">
      <c r="J38" s="359"/>
      <c r="L38" s="359"/>
      <c r="N38" s="359"/>
      <c r="P38" s="359"/>
      <c r="Q38" s="359"/>
      <c r="R38" s="359"/>
      <c r="S38" s="359"/>
      <c r="T38" s="359"/>
      <c r="U38" s="359"/>
      <c r="V38" s="359"/>
      <c r="Y38" s="359"/>
    </row>
    <row r="39" spans="10:25" x14ac:dyDescent="0.25">
      <c r="J39" s="359"/>
      <c r="L39" s="359"/>
      <c r="N39" s="359"/>
      <c r="P39" s="359"/>
      <c r="Q39" s="359"/>
      <c r="R39" s="359"/>
      <c r="S39" s="359"/>
      <c r="T39" s="359"/>
      <c r="U39" s="359"/>
      <c r="V39" s="359"/>
      <c r="Y39" s="359"/>
    </row>
    <row r="40" spans="10:25" x14ac:dyDescent="0.25">
      <c r="J40" s="359"/>
      <c r="L40" s="359"/>
      <c r="N40" s="359"/>
      <c r="P40" s="359"/>
      <c r="Q40" s="359"/>
      <c r="R40" s="359"/>
      <c r="S40" s="359"/>
      <c r="T40" s="359"/>
      <c r="U40" s="359"/>
      <c r="V40" s="359"/>
      <c r="Y40" s="359"/>
    </row>
    <row r="41" spans="10:25" x14ac:dyDescent="0.25">
      <c r="J41" s="359"/>
      <c r="L41" s="359"/>
      <c r="N41" s="359"/>
      <c r="P41" s="359"/>
      <c r="Q41" s="359"/>
      <c r="R41" s="359"/>
      <c r="S41" s="359"/>
      <c r="T41" s="359"/>
      <c r="U41" s="359"/>
      <c r="V41" s="359"/>
      <c r="Y41" s="359"/>
    </row>
    <row r="42" spans="10:25" x14ac:dyDescent="0.25">
      <c r="J42" s="359"/>
      <c r="L42" s="359"/>
      <c r="N42" s="359"/>
      <c r="P42" s="359"/>
      <c r="Q42" s="359"/>
      <c r="R42" s="359"/>
      <c r="S42" s="359"/>
      <c r="T42" s="359"/>
      <c r="U42" s="359"/>
      <c r="V42" s="359"/>
      <c r="Y42" s="359"/>
    </row>
    <row r="43" spans="10:25" x14ac:dyDescent="0.25">
      <c r="J43" s="359"/>
      <c r="L43" s="359"/>
      <c r="N43" s="359"/>
      <c r="P43" s="359"/>
      <c r="Q43" s="359"/>
      <c r="R43" s="359"/>
      <c r="S43" s="359"/>
      <c r="T43" s="359"/>
      <c r="U43" s="359"/>
      <c r="V43" s="359"/>
      <c r="Y43" s="359"/>
    </row>
    <row r="44" spans="10:25" x14ac:dyDescent="0.25">
      <c r="J44" s="359"/>
      <c r="L44" s="359"/>
      <c r="N44" s="359"/>
      <c r="P44" s="359"/>
      <c r="Q44" s="359"/>
      <c r="R44" s="359"/>
      <c r="S44" s="359"/>
      <c r="T44" s="359"/>
      <c r="U44" s="359"/>
      <c r="V44" s="359"/>
      <c r="Y44" s="359"/>
    </row>
    <row r="45" spans="10:25" x14ac:dyDescent="0.25">
      <c r="J45" s="359"/>
      <c r="L45" s="359"/>
      <c r="N45" s="359"/>
      <c r="P45" s="359"/>
      <c r="Q45" s="359"/>
      <c r="R45" s="359"/>
      <c r="S45" s="359"/>
      <c r="T45" s="359"/>
      <c r="U45" s="359"/>
      <c r="V45" s="359"/>
      <c r="Y45" s="359"/>
    </row>
    <row r="46" spans="10:25" x14ac:dyDescent="0.25">
      <c r="J46" s="359"/>
      <c r="L46" s="359"/>
      <c r="N46" s="359"/>
      <c r="P46" s="359"/>
      <c r="Q46" s="359"/>
      <c r="R46" s="359"/>
      <c r="S46" s="359"/>
      <c r="T46" s="359"/>
      <c r="U46" s="359"/>
      <c r="V46" s="359"/>
      <c r="Y46" s="359"/>
    </row>
    <row r="47" spans="10:25" x14ac:dyDescent="0.25">
      <c r="J47" s="359"/>
      <c r="L47" s="359"/>
      <c r="N47" s="359"/>
      <c r="P47" s="359"/>
      <c r="Q47" s="359"/>
      <c r="R47" s="359"/>
      <c r="S47" s="359"/>
      <c r="T47" s="359"/>
      <c r="U47" s="359"/>
      <c r="V47" s="359"/>
      <c r="Y47" s="359"/>
    </row>
    <row r="48" spans="10:25" x14ac:dyDescent="0.25">
      <c r="J48" s="359"/>
      <c r="L48" s="359"/>
      <c r="N48" s="359"/>
      <c r="P48" s="359"/>
      <c r="Q48" s="359"/>
      <c r="R48" s="359"/>
      <c r="S48" s="359"/>
      <c r="T48" s="359"/>
      <c r="U48" s="359"/>
      <c r="V48" s="359"/>
      <c r="Y48" s="359"/>
    </row>
    <row r="49" spans="10:25" x14ac:dyDescent="0.25">
      <c r="J49" s="359"/>
      <c r="L49" s="359"/>
      <c r="N49" s="359"/>
      <c r="P49" s="359"/>
      <c r="Q49" s="359"/>
      <c r="R49" s="359"/>
      <c r="S49" s="359"/>
      <c r="T49" s="359"/>
      <c r="U49" s="359"/>
      <c r="V49" s="359"/>
      <c r="Y49" s="359"/>
    </row>
    <row r="50" spans="10:25" x14ac:dyDescent="0.25">
      <c r="J50" s="359"/>
      <c r="L50" s="359"/>
      <c r="N50" s="359"/>
      <c r="P50" s="359"/>
      <c r="Q50" s="359"/>
      <c r="R50" s="359"/>
      <c r="S50" s="359"/>
      <c r="T50" s="359"/>
      <c r="U50" s="359"/>
      <c r="V50" s="359"/>
      <c r="Y50" s="359"/>
    </row>
    <row r="51" spans="10:25" x14ac:dyDescent="0.25">
      <c r="J51" s="359"/>
      <c r="L51" s="359"/>
      <c r="N51" s="359"/>
      <c r="P51" s="359"/>
      <c r="Q51" s="359"/>
      <c r="R51" s="359"/>
      <c r="S51" s="359"/>
      <c r="T51" s="359"/>
      <c r="U51" s="359"/>
      <c r="V51" s="359"/>
      <c r="Y51" s="359"/>
    </row>
    <row r="52" spans="10:25" x14ac:dyDescent="0.25">
      <c r="J52" s="359"/>
      <c r="L52" s="359"/>
      <c r="N52" s="359"/>
      <c r="P52" s="359"/>
      <c r="Q52" s="359"/>
      <c r="R52" s="359"/>
      <c r="S52" s="359"/>
      <c r="T52" s="359"/>
      <c r="U52" s="359"/>
      <c r="V52" s="359"/>
      <c r="Y52" s="359"/>
    </row>
    <row r="53" spans="10:25" x14ac:dyDescent="0.25">
      <c r="J53" s="359"/>
      <c r="L53" s="359"/>
      <c r="N53" s="359"/>
      <c r="P53" s="359"/>
      <c r="Q53" s="359"/>
      <c r="R53" s="359"/>
      <c r="S53" s="359"/>
      <c r="T53" s="359"/>
      <c r="U53" s="359"/>
      <c r="V53" s="359"/>
      <c r="Y53" s="359"/>
    </row>
    <row r="54" spans="10:25" x14ac:dyDescent="0.25">
      <c r="J54" s="359"/>
      <c r="L54" s="359"/>
      <c r="N54" s="359"/>
      <c r="P54" s="359"/>
      <c r="Q54" s="359"/>
      <c r="R54" s="359"/>
      <c r="S54" s="359"/>
      <c r="T54" s="359"/>
      <c r="U54" s="359"/>
      <c r="V54" s="359"/>
      <c r="Y54" s="359"/>
    </row>
    <row r="55" spans="10:25" x14ac:dyDescent="0.25">
      <c r="J55" s="359"/>
      <c r="L55" s="359"/>
      <c r="N55" s="359"/>
      <c r="P55" s="359"/>
      <c r="Q55" s="359"/>
      <c r="R55" s="359"/>
      <c r="S55" s="359"/>
      <c r="T55" s="359"/>
      <c r="U55" s="359"/>
      <c r="V55" s="359"/>
      <c r="Y55" s="359"/>
    </row>
    <row r="56" spans="10:25" x14ac:dyDescent="0.25">
      <c r="J56" s="359"/>
      <c r="L56" s="359"/>
      <c r="N56" s="359"/>
      <c r="P56" s="359"/>
      <c r="Q56" s="359"/>
      <c r="R56" s="359"/>
      <c r="S56" s="359"/>
      <c r="T56" s="359"/>
      <c r="U56" s="359"/>
      <c r="V56" s="359"/>
      <c r="Y56" s="359"/>
    </row>
    <row r="57" spans="10:25" x14ac:dyDescent="0.25">
      <c r="J57" s="359"/>
      <c r="L57" s="359"/>
      <c r="N57" s="359"/>
      <c r="P57" s="359"/>
      <c r="Q57" s="359"/>
      <c r="R57" s="359"/>
      <c r="S57" s="359"/>
      <c r="T57" s="359"/>
      <c r="U57" s="359"/>
      <c r="V57" s="359"/>
      <c r="Y57" s="359"/>
    </row>
    <row r="58" spans="10:25" x14ac:dyDescent="0.25">
      <c r="J58" s="359"/>
      <c r="L58" s="359"/>
      <c r="N58" s="359"/>
      <c r="P58" s="359"/>
      <c r="Q58" s="359"/>
      <c r="R58" s="359"/>
      <c r="S58" s="359"/>
      <c r="T58" s="359"/>
      <c r="U58" s="359"/>
      <c r="V58" s="359"/>
      <c r="Y58" s="359"/>
    </row>
    <row r="59" spans="10:25" x14ac:dyDescent="0.25">
      <c r="J59" s="359"/>
      <c r="L59" s="359"/>
      <c r="N59" s="359"/>
      <c r="P59" s="359"/>
      <c r="Q59" s="359"/>
      <c r="R59" s="359"/>
      <c r="S59" s="359"/>
      <c r="T59" s="359"/>
      <c r="U59" s="359"/>
      <c r="V59" s="359"/>
      <c r="Y59" s="359"/>
    </row>
    <row r="60" spans="10:25" x14ac:dyDescent="0.25">
      <c r="J60" s="359"/>
      <c r="L60" s="359"/>
      <c r="N60" s="359"/>
      <c r="P60" s="359"/>
      <c r="Q60" s="359"/>
      <c r="R60" s="359"/>
      <c r="S60" s="359"/>
      <c r="T60" s="359"/>
      <c r="U60" s="359"/>
      <c r="V60" s="359"/>
      <c r="Y60" s="359"/>
    </row>
    <row r="61" spans="10:25" x14ac:dyDescent="0.25">
      <c r="J61" s="359"/>
      <c r="L61" s="359"/>
      <c r="N61" s="359"/>
      <c r="P61" s="359"/>
      <c r="Q61" s="359"/>
      <c r="R61" s="359"/>
      <c r="S61" s="359"/>
      <c r="T61" s="359"/>
      <c r="U61" s="359"/>
      <c r="V61" s="359"/>
      <c r="Y61" s="359"/>
    </row>
    <row r="62" spans="10:25" x14ac:dyDescent="0.25">
      <c r="J62" s="359"/>
      <c r="L62" s="359"/>
      <c r="N62" s="359"/>
      <c r="P62" s="359"/>
      <c r="Q62" s="359"/>
      <c r="R62" s="359"/>
      <c r="S62" s="359"/>
      <c r="T62" s="359"/>
      <c r="U62" s="359"/>
      <c r="V62" s="359"/>
      <c r="Y62" s="359"/>
    </row>
    <row r="63" spans="10:25" x14ac:dyDescent="0.25">
      <c r="J63" s="359"/>
      <c r="L63" s="359"/>
      <c r="N63" s="359"/>
      <c r="P63" s="359"/>
      <c r="Q63" s="359"/>
      <c r="R63" s="359"/>
      <c r="S63" s="359"/>
      <c r="T63" s="359"/>
      <c r="U63" s="359"/>
      <c r="V63" s="359"/>
      <c r="Y63" s="359"/>
    </row>
    <row r="64" spans="10:25" x14ac:dyDescent="0.25">
      <c r="J64" s="359"/>
      <c r="L64" s="359"/>
      <c r="N64" s="359"/>
      <c r="P64" s="359"/>
      <c r="Q64" s="359"/>
      <c r="R64" s="359"/>
      <c r="S64" s="359"/>
      <c r="T64" s="359"/>
      <c r="U64" s="359"/>
      <c r="V64" s="359"/>
      <c r="Y64" s="359"/>
    </row>
    <row r="65" spans="10:25" x14ac:dyDescent="0.25">
      <c r="J65" s="359"/>
      <c r="L65" s="359"/>
      <c r="N65" s="359"/>
      <c r="P65" s="359"/>
      <c r="Q65" s="359"/>
      <c r="R65" s="359"/>
      <c r="S65" s="359"/>
      <c r="T65" s="359"/>
      <c r="U65" s="359"/>
      <c r="V65" s="359"/>
      <c r="Y65" s="359"/>
    </row>
  </sheetData>
  <sheetProtection algorithmName="SHA-512" hashValue="13j1V38hl0yg4Q5eNWQXbRmfjssOrMZTjJu6lYMUV1Kb3S0PuRx8WtGOeN+WtT2PXfSlbYqSbNZA0oQo7R8dvA==" saltValue="sgihRLW6OVzjivOAHfZiRw==" spinCount="100000" sheet="1" formatRows="0"/>
  <autoFilter ref="A6:A32" xr:uid="{00000000-0009-0000-0000-000005000000}"/>
  <conditionalFormatting sqref="Z10:AA32">
    <cfRule type="cellIs" dxfId="174" priority="2" operator="equal">
      <formula>"VERDELING FOUT"</formula>
    </cfRule>
  </conditionalFormatting>
  <conditionalFormatting sqref="Z7:AA9">
    <cfRule type="cellIs" dxfId="173" priority="1" operator="equal">
      <formula>"VERDELING FOUT"</formula>
    </cfRule>
  </conditionalFormatting>
  <dataValidations count="1">
    <dataValidation type="decimal" allowBlank="1" showInputMessage="1" showErrorMessage="1" error="Vul hier een getal in" sqref="K10:V31" xr:uid="{00000000-0002-0000-0500-000000000000}">
      <formula1>0</formula1>
      <formula2>999999999</formula2>
    </dataValidation>
  </dataValidations>
  <pageMargins left="0.51181102362204722" right="0.31496062992125984" top="0.55118110236220474" bottom="0.55118110236220474" header="0.31496062992125984" footer="0.31496062992125984"/>
  <pageSetup paperSize="9" scale="50" orientation="landscape" r:id="rId1"/>
  <headerFooter>
    <oddFooter>&amp;L&amp;Z&amp;F&amp;R&amp;D    &amp;P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N229"/>
  <sheetViews>
    <sheetView zoomScaleNormal="100" workbookViewId="0">
      <selection activeCell="C21" sqref="C21:C22"/>
    </sheetView>
  </sheetViews>
  <sheetFormatPr defaultRowHeight="13.2" x14ac:dyDescent="0.25"/>
  <cols>
    <col min="1" max="1" width="10.33203125" customWidth="1"/>
    <col min="2" max="2" width="45.33203125" customWidth="1"/>
    <col min="3" max="3" width="21.5546875" customWidth="1"/>
    <col min="4" max="4" width="12.5546875" customWidth="1"/>
    <col min="5" max="5" width="21.5546875" customWidth="1"/>
    <col min="6" max="6" width="15.6640625" customWidth="1"/>
    <col min="7" max="7" width="9" bestFit="1" customWidth="1"/>
    <col min="9" max="9" width="15.6640625" customWidth="1"/>
    <col min="10" max="13" width="12.10937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x14ac:dyDescent="0.25">
      <c r="A6" s="639" t="s">
        <v>189</v>
      </c>
      <c r="B6" s="640"/>
      <c r="C6" s="641"/>
      <c r="D6" s="642"/>
    </row>
    <row r="7" spans="1:12" ht="25.95" customHeight="1" x14ac:dyDescent="0.25">
      <c r="A7" s="624" t="s">
        <v>190</v>
      </c>
      <c r="B7" s="625"/>
      <c r="C7" s="634"/>
      <c r="D7" s="635"/>
      <c r="K7" t="s">
        <v>191</v>
      </c>
      <c r="L7" t="str">
        <f>IFERROR(VLOOKUP(C13,'keuzelijst spukmtrgln'!G20:H32,2,FALSE), "")</f>
        <v/>
      </c>
    </row>
    <row r="8" spans="1:12" s="180" customFormat="1" ht="13.2" customHeight="1" x14ac:dyDescent="0.25">
      <c r="A8" s="624" t="s">
        <v>192</v>
      </c>
      <c r="B8" s="625"/>
      <c r="C8" s="634"/>
      <c r="D8" s="635"/>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1"/>
      <c r="C19" s="580"/>
      <c r="D19" s="74"/>
      <c r="E19" s="74"/>
    </row>
    <row r="20" spans="1:11" hidden="1" x14ac:dyDescent="0.25">
      <c r="A20" s="578" t="s">
        <v>205</v>
      </c>
      <c r="B20" s="332"/>
      <c r="C20" s="579" t="s">
        <v>206</v>
      </c>
      <c r="D20" s="576"/>
    </row>
    <row r="21" spans="1:11" x14ac:dyDescent="0.25">
      <c r="A21" s="667" t="s">
        <v>3889</v>
      </c>
      <c r="B21" s="668"/>
      <c r="C21" s="684"/>
      <c r="D21" s="576"/>
    </row>
    <row r="22" spans="1:11" ht="13.8" thickBot="1" x14ac:dyDescent="0.3">
      <c r="A22" s="665" t="s">
        <v>3888</v>
      </c>
      <c r="B22" s="666"/>
      <c r="C22" s="685"/>
      <c r="D22" s="576"/>
    </row>
    <row r="23" spans="1:11" ht="13.8" thickBot="1" x14ac:dyDescent="0.3">
      <c r="A23" s="577"/>
      <c r="B23" s="577"/>
      <c r="C23" s="577"/>
    </row>
    <row r="24" spans="1:11" ht="15.6" x14ac:dyDescent="0.3">
      <c r="A24" s="4" t="s">
        <v>207</v>
      </c>
      <c r="B24" s="5"/>
      <c r="C24" s="5"/>
      <c r="D24" s="5"/>
      <c r="E24" s="5"/>
      <c r="F24" s="6"/>
      <c r="G24" s="7"/>
      <c r="K24" s="8"/>
    </row>
    <row r="25" spans="1:11" ht="6" customHeight="1" x14ac:dyDescent="0.3">
      <c r="A25" s="9"/>
      <c r="B25" s="10"/>
      <c r="C25" s="10"/>
      <c r="D25" s="10"/>
      <c r="E25" s="10"/>
      <c r="F25" s="11"/>
      <c r="G25" s="12"/>
      <c r="H25" t="s">
        <v>208</v>
      </c>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6"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530"/>
      <c r="C35" s="531"/>
      <c r="D35" s="40"/>
      <c r="E35" s="41"/>
      <c r="F35" s="39">
        <f>D35*E35</f>
        <v>0</v>
      </c>
      <c r="G35" s="19"/>
      <c r="K35" s="228">
        <f t="shared" ref="K35:K44" si="0">F35</f>
        <v>0</v>
      </c>
    </row>
    <row r="36" spans="1:11" x14ac:dyDescent="0.25">
      <c r="A36" s="18"/>
      <c r="B36" s="530"/>
      <c r="C36" s="531"/>
      <c r="D36" s="40"/>
      <c r="E36" s="41"/>
      <c r="F36" s="39">
        <f t="shared" ref="F36:F44" si="1">D36*E36</f>
        <v>0</v>
      </c>
      <c r="G36" s="19"/>
      <c r="K36" s="228">
        <f t="shared" si="0"/>
        <v>0</v>
      </c>
    </row>
    <row r="37" spans="1:11" x14ac:dyDescent="0.25">
      <c r="A37" s="18"/>
      <c r="B37" s="530"/>
      <c r="C37" s="531"/>
      <c r="D37" s="40"/>
      <c r="E37" s="41"/>
      <c r="F37" s="39">
        <f t="shared" si="1"/>
        <v>0</v>
      </c>
      <c r="G37" s="19"/>
      <c r="K37" s="228">
        <f t="shared" si="0"/>
        <v>0</v>
      </c>
    </row>
    <row r="38" spans="1:11" x14ac:dyDescent="0.25">
      <c r="A38" s="18"/>
      <c r="B38" s="530"/>
      <c r="C38" s="531"/>
      <c r="D38" s="40"/>
      <c r="E38" s="41"/>
      <c r="F38" s="39">
        <f t="shared" si="1"/>
        <v>0</v>
      </c>
      <c r="G38" s="19"/>
      <c r="K38" s="228">
        <f t="shared" si="0"/>
        <v>0</v>
      </c>
    </row>
    <row r="39" spans="1:11" x14ac:dyDescent="0.25">
      <c r="A39" s="18"/>
      <c r="B39" s="530"/>
      <c r="C39" s="531"/>
      <c r="D39" s="40"/>
      <c r="E39" s="41"/>
      <c r="F39" s="39">
        <f t="shared" si="1"/>
        <v>0</v>
      </c>
      <c r="G39" s="19"/>
      <c r="K39" s="228">
        <f t="shared" si="0"/>
        <v>0</v>
      </c>
    </row>
    <row r="40" spans="1:11" x14ac:dyDescent="0.25">
      <c r="A40" s="18"/>
      <c r="B40" s="530"/>
      <c r="C40" s="531"/>
      <c r="D40" s="40"/>
      <c r="E40" s="41"/>
      <c r="F40" s="39">
        <f t="shared" si="1"/>
        <v>0</v>
      </c>
      <c r="G40" s="19"/>
      <c r="K40" s="228">
        <f t="shared" si="0"/>
        <v>0</v>
      </c>
    </row>
    <row r="41" spans="1:11" x14ac:dyDescent="0.25">
      <c r="A41" s="18"/>
      <c r="B41" s="530"/>
      <c r="C41" s="531"/>
      <c r="D41" s="40"/>
      <c r="E41" s="41"/>
      <c r="F41" s="39">
        <f t="shared" si="1"/>
        <v>0</v>
      </c>
      <c r="G41" s="19"/>
      <c r="K41" s="228">
        <f t="shared" si="0"/>
        <v>0</v>
      </c>
    </row>
    <row r="42" spans="1:11" s="204" customFormat="1" x14ac:dyDescent="0.25">
      <c r="A42" s="299"/>
      <c r="B42" s="530"/>
      <c r="C42" s="531"/>
      <c r="D42" s="40"/>
      <c r="E42" s="41"/>
      <c r="F42" s="298">
        <f t="shared" si="1"/>
        <v>0</v>
      </c>
      <c r="G42" s="257"/>
      <c r="K42" s="297">
        <f t="shared" si="0"/>
        <v>0</v>
      </c>
    </row>
    <row r="43" spans="1:11" ht="26.4" x14ac:dyDescent="0.25">
      <c r="A43" s="287" t="s">
        <v>216</v>
      </c>
      <c r="B43" s="530"/>
      <c r="C43" s="531"/>
      <c r="D43" s="40"/>
      <c r="E43" s="41"/>
      <c r="F43" s="39">
        <f t="shared" si="1"/>
        <v>0</v>
      </c>
      <c r="G43" s="19"/>
      <c r="K43" s="228">
        <f t="shared" si="0"/>
        <v>0</v>
      </c>
    </row>
    <row r="44" spans="1:11" x14ac:dyDescent="0.25">
      <c r="A44" s="18"/>
      <c r="B44" s="530"/>
      <c r="C44" s="531"/>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ht="13.2" customHeight="1" x14ac:dyDescent="0.25">
      <c r="A49" s="50" t="s">
        <v>221</v>
      </c>
      <c r="B49" s="663" t="s">
        <v>222</v>
      </c>
      <c r="C49" s="663"/>
      <c r="D49" s="663"/>
      <c r="E49" s="663"/>
      <c r="F49" s="66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1.2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532"/>
      <c r="C62" s="531"/>
      <c r="D62" s="40"/>
      <c r="E62" s="80">
        <v>35</v>
      </c>
      <c r="F62" s="81">
        <f>D62*E62</f>
        <v>0</v>
      </c>
      <c r="G62" s="19"/>
      <c r="K62" s="228">
        <f t="shared" ref="K62:K71" si="3">F62</f>
        <v>0</v>
      </c>
    </row>
    <row r="63" spans="1:11" x14ac:dyDescent="0.25">
      <c r="A63" s="79"/>
      <c r="B63" s="532"/>
      <c r="C63" s="531"/>
      <c r="D63" s="40"/>
      <c r="E63" s="80">
        <v>35</v>
      </c>
      <c r="F63" s="81">
        <f t="shared" ref="F63:F71" si="4">D63*E63</f>
        <v>0</v>
      </c>
      <c r="G63" s="19"/>
      <c r="K63" s="228">
        <f t="shared" si="3"/>
        <v>0</v>
      </c>
    </row>
    <row r="64" spans="1:11" x14ac:dyDescent="0.25">
      <c r="A64" s="79"/>
      <c r="B64" s="532"/>
      <c r="C64" s="531"/>
      <c r="D64" s="40"/>
      <c r="E64" s="80">
        <v>35</v>
      </c>
      <c r="F64" s="81">
        <f t="shared" si="4"/>
        <v>0</v>
      </c>
      <c r="G64" s="19"/>
      <c r="K64" s="228">
        <f t="shared" si="3"/>
        <v>0</v>
      </c>
    </row>
    <row r="65" spans="1:11" x14ac:dyDescent="0.25">
      <c r="A65" s="79"/>
      <c r="B65" s="532"/>
      <c r="C65" s="531"/>
      <c r="D65" s="40"/>
      <c r="E65" s="80">
        <v>35</v>
      </c>
      <c r="F65" s="81">
        <f t="shared" si="4"/>
        <v>0</v>
      </c>
      <c r="G65" s="19"/>
      <c r="K65" s="228">
        <f t="shared" si="3"/>
        <v>0</v>
      </c>
    </row>
    <row r="66" spans="1:11" x14ac:dyDescent="0.25">
      <c r="A66" s="79"/>
      <c r="B66" s="532"/>
      <c r="C66" s="531"/>
      <c r="D66" s="40"/>
      <c r="E66" s="80">
        <v>35</v>
      </c>
      <c r="F66" s="81">
        <f t="shared" si="4"/>
        <v>0</v>
      </c>
      <c r="G66" s="19"/>
      <c r="K66" s="228">
        <f t="shared" si="3"/>
        <v>0</v>
      </c>
    </row>
    <row r="67" spans="1:11" x14ac:dyDescent="0.25">
      <c r="A67" s="79"/>
      <c r="B67" s="532"/>
      <c r="C67" s="531"/>
      <c r="D67" s="40"/>
      <c r="E67" s="80">
        <v>35</v>
      </c>
      <c r="F67" s="81">
        <f t="shared" si="4"/>
        <v>0</v>
      </c>
      <c r="G67" s="19"/>
      <c r="K67" s="228">
        <f t="shared" si="3"/>
        <v>0</v>
      </c>
    </row>
    <row r="68" spans="1:11" x14ac:dyDescent="0.25">
      <c r="A68" s="79"/>
      <c r="B68" s="532"/>
      <c r="C68" s="531"/>
      <c r="D68" s="40"/>
      <c r="E68" s="80">
        <v>35</v>
      </c>
      <c r="F68" s="81">
        <f t="shared" si="4"/>
        <v>0</v>
      </c>
      <c r="G68" s="19"/>
      <c r="K68" s="228">
        <f t="shared" si="3"/>
        <v>0</v>
      </c>
    </row>
    <row r="69" spans="1:11" s="204" customFormat="1" x14ac:dyDescent="0.25">
      <c r="A69" s="293"/>
      <c r="B69" s="532"/>
      <c r="C69" s="531"/>
      <c r="D69" s="40"/>
      <c r="E69" s="290">
        <v>35</v>
      </c>
      <c r="F69" s="295">
        <f t="shared" si="4"/>
        <v>0</v>
      </c>
      <c r="G69" s="257"/>
      <c r="K69" s="297">
        <f t="shared" si="3"/>
        <v>0</v>
      </c>
    </row>
    <row r="70" spans="1:11" ht="26.4" x14ac:dyDescent="0.25">
      <c r="A70" s="287" t="s">
        <v>216</v>
      </c>
      <c r="B70" s="532"/>
      <c r="C70" s="531"/>
      <c r="D70" s="40"/>
      <c r="E70" s="80">
        <v>35</v>
      </c>
      <c r="F70" s="81">
        <f t="shared" si="4"/>
        <v>0</v>
      </c>
      <c r="G70" s="19"/>
      <c r="K70" s="228">
        <f t="shared" si="3"/>
        <v>0</v>
      </c>
    </row>
    <row r="71" spans="1:11" x14ac:dyDescent="0.25">
      <c r="A71" s="79"/>
      <c r="B71" s="532"/>
      <c r="C71" s="531"/>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533"/>
      <c r="C109" s="533"/>
      <c r="D109" s="533"/>
      <c r="E109" s="533"/>
      <c r="F109" s="534"/>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530"/>
      <c r="C121" s="531"/>
      <c r="D121" s="401"/>
      <c r="E121" s="38"/>
      <c r="F121" s="423"/>
      <c r="K121" s="229">
        <f>F121</f>
        <v>0</v>
      </c>
    </row>
    <row r="122" spans="1:11" x14ac:dyDescent="0.25">
      <c r="A122" s="79"/>
      <c r="B122" s="530"/>
      <c r="C122" s="531"/>
      <c r="D122" s="401"/>
      <c r="E122" s="38"/>
      <c r="F122" s="423"/>
      <c r="K122" s="229">
        <f t="shared" ref="K122:K132" si="9">F122</f>
        <v>0</v>
      </c>
    </row>
    <row r="123" spans="1:11" x14ac:dyDescent="0.25">
      <c r="A123" s="79"/>
      <c r="B123" s="530"/>
      <c r="C123" s="531"/>
      <c r="D123" s="401"/>
      <c r="E123" s="38"/>
      <c r="F123" s="423"/>
      <c r="K123" s="229">
        <f t="shared" si="9"/>
        <v>0</v>
      </c>
    </row>
    <row r="124" spans="1:11" x14ac:dyDescent="0.25">
      <c r="A124" s="79"/>
      <c r="B124" s="530"/>
      <c r="C124" s="531"/>
      <c r="D124" s="401"/>
      <c r="E124" s="38"/>
      <c r="F124" s="423"/>
      <c r="K124" s="229">
        <f t="shared" si="9"/>
        <v>0</v>
      </c>
    </row>
    <row r="125" spans="1:11" x14ac:dyDescent="0.25">
      <c r="A125" s="79"/>
      <c r="B125" s="530"/>
      <c r="C125" s="531"/>
      <c r="D125" s="401"/>
      <c r="E125" s="38"/>
      <c r="F125" s="423"/>
      <c r="K125" s="229">
        <f t="shared" si="9"/>
        <v>0</v>
      </c>
    </row>
    <row r="126" spans="1:11" x14ac:dyDescent="0.25">
      <c r="A126" s="79"/>
      <c r="B126" s="530"/>
      <c r="C126" s="531"/>
      <c r="D126" s="401"/>
      <c r="E126" s="38"/>
      <c r="F126" s="423"/>
      <c r="K126" s="229">
        <f t="shared" si="9"/>
        <v>0</v>
      </c>
    </row>
    <row r="127" spans="1:11" x14ac:dyDescent="0.25">
      <c r="A127" s="79"/>
      <c r="B127" s="530"/>
      <c r="C127" s="531"/>
      <c r="D127" s="401"/>
      <c r="E127" s="38"/>
      <c r="F127" s="423"/>
      <c r="K127" s="229">
        <f t="shared" si="9"/>
        <v>0</v>
      </c>
    </row>
    <row r="128" spans="1:11" x14ac:dyDescent="0.25">
      <c r="A128" s="79"/>
      <c r="B128" s="530"/>
      <c r="C128" s="531"/>
      <c r="D128" s="401"/>
      <c r="E128" s="38"/>
      <c r="F128" s="423"/>
      <c r="K128" s="229">
        <f t="shared" si="9"/>
        <v>0</v>
      </c>
    </row>
    <row r="129" spans="1:11" x14ac:dyDescent="0.25">
      <c r="A129" s="79"/>
      <c r="B129" s="530"/>
      <c r="C129" s="531"/>
      <c r="D129" s="401"/>
      <c r="E129" s="38"/>
      <c r="F129" s="423"/>
      <c r="K129" s="229">
        <f t="shared" si="9"/>
        <v>0</v>
      </c>
    </row>
    <row r="130" spans="1:11" s="204" customFormat="1" x14ac:dyDescent="0.25">
      <c r="A130" s="293"/>
      <c r="B130" s="530"/>
      <c r="C130" s="531"/>
      <c r="D130" s="401"/>
      <c r="E130" s="38"/>
      <c r="F130" s="423"/>
      <c r="K130" s="292">
        <f t="shared" si="9"/>
        <v>0</v>
      </c>
    </row>
    <row r="131" spans="1:11" ht="26.4" x14ac:dyDescent="0.25">
      <c r="A131" s="287" t="s">
        <v>216</v>
      </c>
      <c r="B131" s="530"/>
      <c r="C131" s="531"/>
      <c r="D131" s="401"/>
      <c r="E131" s="38"/>
      <c r="F131" s="423"/>
      <c r="K131" s="229">
        <f t="shared" si="9"/>
        <v>0</v>
      </c>
    </row>
    <row r="132" spans="1:11" x14ac:dyDescent="0.25">
      <c r="A132" s="79"/>
      <c r="B132" s="530"/>
      <c r="C132" s="531"/>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532"/>
      <c r="C149" s="531"/>
      <c r="D149" s="532"/>
      <c r="E149" s="531"/>
      <c r="F149" s="423"/>
      <c r="K149" s="229">
        <f t="shared" ref="K149:K162" si="10">F149</f>
        <v>0</v>
      </c>
    </row>
    <row r="150" spans="1:11" x14ac:dyDescent="0.25">
      <c r="A150" s="46"/>
      <c r="B150" s="532"/>
      <c r="C150" s="531"/>
      <c r="D150" s="532"/>
      <c r="E150" s="531"/>
      <c r="F150" s="423"/>
      <c r="K150" s="229">
        <f t="shared" si="10"/>
        <v>0</v>
      </c>
    </row>
    <row r="151" spans="1:11" x14ac:dyDescent="0.25">
      <c r="A151" s="46"/>
      <c r="B151" s="532"/>
      <c r="C151" s="531"/>
      <c r="D151" s="535"/>
      <c r="E151" s="531"/>
      <c r="F151" s="423"/>
      <c r="K151" s="229">
        <f t="shared" si="10"/>
        <v>0</v>
      </c>
    </row>
    <row r="152" spans="1:11" x14ac:dyDescent="0.25">
      <c r="A152" s="46"/>
      <c r="B152" s="532"/>
      <c r="C152" s="531"/>
      <c r="D152" s="536"/>
      <c r="E152" s="531"/>
      <c r="F152" s="423"/>
      <c r="K152" s="229">
        <f t="shared" si="10"/>
        <v>0</v>
      </c>
    </row>
    <row r="153" spans="1:11" x14ac:dyDescent="0.25">
      <c r="A153" s="46"/>
      <c r="B153" s="532"/>
      <c r="C153" s="531"/>
      <c r="D153" s="532"/>
      <c r="E153" s="531"/>
      <c r="F153" s="423"/>
      <c r="K153" s="229">
        <f t="shared" si="10"/>
        <v>0</v>
      </c>
    </row>
    <row r="154" spans="1:11" x14ac:dyDescent="0.25">
      <c r="A154" s="46"/>
      <c r="B154" s="532"/>
      <c r="C154" s="531"/>
      <c r="D154" s="532"/>
      <c r="E154" s="531"/>
      <c r="F154" s="423"/>
      <c r="K154" s="229">
        <f t="shared" si="10"/>
        <v>0</v>
      </c>
    </row>
    <row r="155" spans="1:11" x14ac:dyDescent="0.25">
      <c r="A155" s="46"/>
      <c r="B155" s="532"/>
      <c r="C155" s="531"/>
      <c r="D155" s="532"/>
      <c r="E155" s="531"/>
      <c r="F155" s="423"/>
      <c r="K155" s="229">
        <f t="shared" si="10"/>
        <v>0</v>
      </c>
    </row>
    <row r="156" spans="1:11" x14ac:dyDescent="0.25">
      <c r="A156" s="46"/>
      <c r="B156" s="532"/>
      <c r="C156" s="531"/>
      <c r="D156" s="532"/>
      <c r="E156" s="531"/>
      <c r="F156" s="423"/>
      <c r="K156" s="229">
        <f t="shared" si="10"/>
        <v>0</v>
      </c>
    </row>
    <row r="157" spans="1:11" x14ac:dyDescent="0.25">
      <c r="A157" s="46"/>
      <c r="B157" s="532"/>
      <c r="C157" s="531"/>
      <c r="D157" s="532"/>
      <c r="E157" s="531"/>
      <c r="F157" s="423"/>
      <c r="K157" s="229">
        <f t="shared" si="10"/>
        <v>0</v>
      </c>
    </row>
    <row r="158" spans="1:11" x14ac:dyDescent="0.25">
      <c r="A158" s="46"/>
      <c r="B158" s="532"/>
      <c r="C158" s="531"/>
      <c r="D158" s="532"/>
      <c r="E158" s="531"/>
      <c r="F158" s="423"/>
      <c r="K158" s="229">
        <f t="shared" si="10"/>
        <v>0</v>
      </c>
    </row>
    <row r="159" spans="1:11" x14ac:dyDescent="0.25">
      <c r="A159" s="46"/>
      <c r="B159" s="532"/>
      <c r="C159" s="531"/>
      <c r="D159" s="532"/>
      <c r="E159" s="531"/>
      <c r="F159" s="423"/>
      <c r="K159" s="229">
        <f t="shared" si="10"/>
        <v>0</v>
      </c>
    </row>
    <row r="160" spans="1:11" s="204" customFormat="1" x14ac:dyDescent="0.25">
      <c r="A160" s="255"/>
      <c r="B160" s="532"/>
      <c r="C160" s="531"/>
      <c r="D160" s="532"/>
      <c r="E160" s="531"/>
      <c r="F160" s="423"/>
      <c r="K160" s="292">
        <f t="shared" si="10"/>
        <v>0</v>
      </c>
    </row>
    <row r="161" spans="1:11" ht="26.4" x14ac:dyDescent="0.25">
      <c r="A161" s="287" t="s">
        <v>216</v>
      </c>
      <c r="B161" s="532"/>
      <c r="C161" s="531"/>
      <c r="D161" s="532"/>
      <c r="E161" s="531"/>
      <c r="F161" s="423"/>
      <c r="K161" s="229">
        <f t="shared" si="10"/>
        <v>0</v>
      </c>
    </row>
    <row r="162" spans="1:11" x14ac:dyDescent="0.25">
      <c r="A162" s="46"/>
      <c r="B162" s="532"/>
      <c r="C162" s="531"/>
      <c r="D162" s="532"/>
      <c r="E162" s="531"/>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2" x14ac:dyDescent="0.25">
      <c r="A177" s="46"/>
      <c r="B177" s="94" t="s">
        <v>284</v>
      </c>
      <c r="C177" s="94" t="s">
        <v>285</v>
      </c>
      <c r="D177" s="144" t="s">
        <v>111</v>
      </c>
      <c r="F177" s="19"/>
    </row>
    <row r="178" spans="1:12" x14ac:dyDescent="0.25">
      <c r="A178" s="46"/>
      <c r="B178" s="289"/>
      <c r="C178" s="80">
        <v>4.5</v>
      </c>
      <c r="D178" s="288">
        <f>B178*C178</f>
        <v>0</v>
      </c>
      <c r="F178" s="19"/>
      <c r="K178" s="229">
        <f>D178</f>
        <v>0</v>
      </c>
    </row>
    <row r="179" spans="1:12" x14ac:dyDescent="0.25">
      <c r="A179" s="46"/>
      <c r="B179" s="289"/>
      <c r="C179" s="80">
        <v>4.5</v>
      </c>
      <c r="D179" s="288">
        <f t="shared" ref="D179:D187" si="11">B179*C179</f>
        <v>0</v>
      </c>
      <c r="F179" s="19"/>
      <c r="K179" s="229">
        <f t="shared" ref="K179:K187" si="12">D179</f>
        <v>0</v>
      </c>
    </row>
    <row r="180" spans="1:12" x14ac:dyDescent="0.25">
      <c r="A180" s="46"/>
      <c r="B180" s="289"/>
      <c r="C180" s="80">
        <v>4.5</v>
      </c>
      <c r="D180" s="288">
        <f t="shared" si="11"/>
        <v>0</v>
      </c>
      <c r="F180" s="19"/>
      <c r="K180" s="229">
        <f t="shared" si="12"/>
        <v>0</v>
      </c>
    </row>
    <row r="181" spans="1:12" x14ac:dyDescent="0.25">
      <c r="A181" s="46"/>
      <c r="B181" s="289"/>
      <c r="C181" s="80">
        <v>4.5</v>
      </c>
      <c r="D181" s="288">
        <f t="shared" si="11"/>
        <v>0</v>
      </c>
      <c r="F181" s="19"/>
      <c r="K181" s="229">
        <f t="shared" si="12"/>
        <v>0</v>
      </c>
    </row>
    <row r="182" spans="1:12" x14ac:dyDescent="0.25">
      <c r="A182" s="46"/>
      <c r="B182" s="289"/>
      <c r="C182" s="80">
        <v>4.5</v>
      </c>
      <c r="D182" s="288">
        <f t="shared" si="11"/>
        <v>0</v>
      </c>
      <c r="F182" s="19"/>
      <c r="K182" s="229">
        <f t="shared" si="12"/>
        <v>0</v>
      </c>
    </row>
    <row r="183" spans="1:12" x14ac:dyDescent="0.25">
      <c r="A183" s="46"/>
      <c r="B183" s="289"/>
      <c r="C183" s="80">
        <v>4.5</v>
      </c>
      <c r="D183" s="288">
        <f t="shared" si="11"/>
        <v>0</v>
      </c>
      <c r="F183" s="19"/>
      <c r="K183" s="229">
        <f t="shared" si="12"/>
        <v>0</v>
      </c>
    </row>
    <row r="184" spans="1:12" x14ac:dyDescent="0.25">
      <c r="A184" s="46"/>
      <c r="B184" s="289"/>
      <c r="C184" s="80">
        <v>4.5</v>
      </c>
      <c r="D184" s="288">
        <f t="shared" si="11"/>
        <v>0</v>
      </c>
      <c r="F184" s="19"/>
      <c r="K184" s="229">
        <f t="shared" si="12"/>
        <v>0</v>
      </c>
    </row>
    <row r="185" spans="1:12" s="204" customFormat="1" x14ac:dyDescent="0.25">
      <c r="A185" s="255"/>
      <c r="B185" s="289"/>
      <c r="C185" s="290">
        <v>4.5</v>
      </c>
      <c r="D185" s="291">
        <f t="shared" si="11"/>
        <v>0</v>
      </c>
      <c r="F185" s="257"/>
      <c r="K185" s="292">
        <f t="shared" si="12"/>
        <v>0</v>
      </c>
    </row>
    <row r="186" spans="1:12" ht="26.4" x14ac:dyDescent="0.25">
      <c r="A186" s="287" t="s">
        <v>216</v>
      </c>
      <c r="B186" s="289"/>
      <c r="C186" s="80">
        <v>4.5</v>
      </c>
      <c r="D186" s="288">
        <f t="shared" si="11"/>
        <v>0</v>
      </c>
      <c r="F186" s="19"/>
      <c r="K186" s="229">
        <f t="shared" si="12"/>
        <v>0</v>
      </c>
    </row>
    <row r="187" spans="1:12" x14ac:dyDescent="0.25">
      <c r="A187" s="46"/>
      <c r="B187" s="289"/>
      <c r="C187" s="80">
        <v>4.5</v>
      </c>
      <c r="D187" s="288">
        <f t="shared" si="11"/>
        <v>0</v>
      </c>
      <c r="F187" s="19"/>
      <c r="K187" s="229">
        <f t="shared" si="12"/>
        <v>0</v>
      </c>
    </row>
    <row r="188" spans="1:12" ht="13.8" thickBot="1" x14ac:dyDescent="0.3">
      <c r="A188" s="140"/>
      <c r="B188" s="145" t="s">
        <v>286</v>
      </c>
      <c r="C188" s="146"/>
      <c r="D188" s="147">
        <f>ROUND(SUM(D178:D187),2)</f>
        <v>0</v>
      </c>
      <c r="E188" s="108"/>
      <c r="F188" s="148"/>
    </row>
    <row r="189" spans="1:12" ht="5.25" customHeight="1" thickBot="1" x14ac:dyDescent="0.3">
      <c r="A189" s="143"/>
    </row>
    <row r="190" spans="1:12" ht="13.8" thickBot="1" x14ac:dyDescent="0.3">
      <c r="A190" s="127"/>
      <c r="B190" s="128" t="s">
        <v>287</v>
      </c>
      <c r="C190" s="149"/>
      <c r="D190" s="149"/>
      <c r="E190" s="149"/>
      <c r="F190" s="130"/>
      <c r="G190" s="51"/>
      <c r="H190" s="51"/>
      <c r="K190" s="301">
        <f>SUM(K35:K189)</f>
        <v>0</v>
      </c>
      <c r="L190" t="s">
        <v>288</v>
      </c>
    </row>
    <row r="191" spans="1:12" ht="4.5" customHeight="1" x14ac:dyDescent="0.25"/>
    <row r="192" spans="1:12"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532"/>
      <c r="E204" s="531"/>
      <c r="F204" s="423"/>
      <c r="G204" s="272"/>
    </row>
    <row r="205" spans="1:14" s="66" customFormat="1" ht="13.5" customHeight="1" x14ac:dyDescent="0.25">
      <c r="A205" s="280"/>
      <c r="B205" s="276" t="s">
        <v>93</v>
      </c>
      <c r="C205" s="261">
        <f>F133</f>
        <v>0</v>
      </c>
      <c r="D205" s="532"/>
      <c r="E205" s="531"/>
      <c r="F205" s="423"/>
      <c r="G205" s="281"/>
      <c r="H205" s="280"/>
      <c r="I205" s="280"/>
      <c r="J205" s="280"/>
      <c r="K205" s="280"/>
      <c r="L205" s="280"/>
      <c r="M205" s="280"/>
      <c r="N205" s="280"/>
    </row>
    <row r="206" spans="1:14" s="66" customFormat="1" x14ac:dyDescent="0.25">
      <c r="B206" s="276" t="s">
        <v>94</v>
      </c>
      <c r="C206" s="261">
        <f>F163</f>
        <v>0</v>
      </c>
      <c r="D206" s="532"/>
      <c r="E206" s="531"/>
      <c r="F206" s="423"/>
      <c r="G206" s="272"/>
    </row>
    <row r="207" spans="1:14" s="66" customFormat="1" x14ac:dyDescent="0.25">
      <c r="B207" s="276" t="s">
        <v>106</v>
      </c>
      <c r="C207" s="261">
        <f>D188</f>
        <v>0</v>
      </c>
      <c r="D207" s="532"/>
      <c r="E207" s="531"/>
      <c r="F207" s="423"/>
      <c r="G207" s="272"/>
    </row>
    <row r="208" spans="1:14" s="66" customFormat="1" x14ac:dyDescent="0.25">
      <c r="B208" s="277"/>
      <c r="D208" s="532"/>
      <c r="E208" s="531"/>
      <c r="F208" s="423"/>
      <c r="G208" s="272"/>
    </row>
    <row r="209" spans="2:7" s="66" customFormat="1" x14ac:dyDescent="0.25">
      <c r="B209" s="278"/>
      <c r="C209" s="261"/>
      <c r="D209" s="596" t="s">
        <v>107</v>
      </c>
      <c r="E209" s="597"/>
      <c r="F209" s="271"/>
      <c r="G209" s="272"/>
    </row>
    <row r="210" spans="2:7" s="66" customFormat="1" x14ac:dyDescent="0.25">
      <c r="B210" s="278"/>
      <c r="C210" s="261"/>
      <c r="D210" s="532"/>
      <c r="E210" s="531"/>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532"/>
      <c r="E212" s="531"/>
      <c r="F212" s="423"/>
      <c r="G212" s="272"/>
    </row>
    <row r="213" spans="2:7" s="66" customFormat="1" ht="13.2" customHeight="1" x14ac:dyDescent="0.25">
      <c r="B213" s="278"/>
      <c r="C213" s="261"/>
      <c r="D213" s="596" t="s">
        <v>109</v>
      </c>
      <c r="E213" s="597"/>
      <c r="F213" s="271"/>
      <c r="G213" s="272"/>
    </row>
    <row r="214" spans="2:7" s="66" customFormat="1" x14ac:dyDescent="0.25">
      <c r="B214" s="279"/>
      <c r="C214" s="269"/>
      <c r="D214" s="532"/>
      <c r="E214" s="531"/>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537"/>
      <c r="E216" s="538"/>
      <c r="F216" s="423"/>
      <c r="G216" s="272"/>
    </row>
    <row r="217" spans="2:7" s="66" customFormat="1" x14ac:dyDescent="0.25">
      <c r="B217" s="277"/>
      <c r="C217" s="273"/>
      <c r="D217" s="537"/>
      <c r="E217" s="538"/>
      <c r="F217" s="423"/>
      <c r="G217" s="272"/>
    </row>
    <row r="218" spans="2:7" s="66" customFormat="1" x14ac:dyDescent="0.25">
      <c r="B218" s="277"/>
      <c r="C218" s="273"/>
      <c r="D218" s="537"/>
      <c r="E218" s="538"/>
      <c r="F218" s="423"/>
      <c r="G218" s="272"/>
    </row>
    <row r="219" spans="2:7" s="66" customFormat="1" x14ac:dyDescent="0.25">
      <c r="B219" s="277"/>
      <c r="C219" s="273"/>
      <c r="D219" s="537"/>
      <c r="E219" s="538"/>
      <c r="F219" s="423"/>
      <c r="G219" s="272"/>
    </row>
    <row r="220" spans="2:7" s="66" customFormat="1" x14ac:dyDescent="0.25">
      <c r="B220" s="277"/>
      <c r="C220" s="273"/>
      <c r="D220" s="537"/>
      <c r="E220" s="538"/>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7" customHeight="1"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CC+kTl8HTbqa1VZp75ljDgLkRjaKvNO5eluq9eTYOUh8z893wNcKmSbIbhfWLa2UPDXGJ69aJ+OjPNWWfKbMiQ==" saltValue="/im3c1E7EJhmJw7Jvkv5wQ==" spinCount="100000" sheet="1" formatRows="0" insertRows="0"/>
  <dataConsolidate/>
  <mergeCells count="41">
    <mergeCell ref="A22:B22"/>
    <mergeCell ref="A21:B21"/>
    <mergeCell ref="C12:E12"/>
    <mergeCell ref="C13:E13"/>
    <mergeCell ref="C16:E16"/>
    <mergeCell ref="C17:E17"/>
    <mergeCell ref="A12:B12"/>
    <mergeCell ref="A15:B15"/>
    <mergeCell ref="A13:B13"/>
    <mergeCell ref="B61:C61"/>
    <mergeCell ref="B99:C99"/>
    <mergeCell ref="B120:C120"/>
    <mergeCell ref="B45:C45"/>
    <mergeCell ref="B49:F49"/>
    <mergeCell ref="B163:C163"/>
    <mergeCell ref="D201:E201"/>
    <mergeCell ref="D202:E202"/>
    <mergeCell ref="B133:C133"/>
    <mergeCell ref="B148:C148"/>
    <mergeCell ref="D148:E148"/>
    <mergeCell ref="D215:E215"/>
    <mergeCell ref="D209:E209"/>
    <mergeCell ref="D211:E211"/>
    <mergeCell ref="D213:E213"/>
    <mergeCell ref="D203:E203"/>
    <mergeCell ref="A7:B7"/>
    <mergeCell ref="C11:E11"/>
    <mergeCell ref="C18:E18"/>
    <mergeCell ref="C5:D5"/>
    <mergeCell ref="C7:D7"/>
    <mergeCell ref="C15:D15"/>
    <mergeCell ref="C9:D9"/>
    <mergeCell ref="A6:B6"/>
    <mergeCell ref="C6:D6"/>
    <mergeCell ref="A9:B9"/>
    <mergeCell ref="A8:B8"/>
    <mergeCell ref="C8:D8"/>
    <mergeCell ref="A10:B10"/>
    <mergeCell ref="C10:D10"/>
    <mergeCell ref="A14:B14"/>
    <mergeCell ref="C14:E14"/>
  </mergeCells>
  <conditionalFormatting sqref="B229">
    <cfRule type="cellIs" dxfId="172" priority="7" operator="notEqual">
      <formula>0</formula>
    </cfRule>
  </conditionalFormatting>
  <conditionalFormatting sqref="E89">
    <cfRule type="cellIs" dxfId="171" priority="6" operator="greaterThan">
      <formula>5</formula>
    </cfRule>
  </conditionalFormatting>
  <conditionalFormatting sqref="E90:E98">
    <cfRule type="cellIs" dxfId="170" priority="5" operator="greaterThan">
      <formula>5</formula>
    </cfRule>
  </conditionalFormatting>
  <conditionalFormatting sqref="A9 C9:D9">
    <cfRule type="expression" dxfId="169" priority="4">
      <formula>$C$6&lt;&gt;"Nee"</formula>
    </cfRule>
  </conditionalFormatting>
  <conditionalFormatting sqref="A8:D8">
    <cfRule type="expression" dxfId="168" priority="3">
      <formula>$C$7&lt;&gt;"Ja"</formula>
    </cfRule>
  </conditionalFormatting>
  <conditionalFormatting sqref="A7:D7">
    <cfRule type="expression" dxfId="167" priority="2">
      <formula>$C$6&lt;&gt;"Ja"</formula>
    </cfRule>
  </conditionalFormatting>
  <conditionalFormatting sqref="A10:D10">
    <cfRule type="expression" dxfId="166" priority="1">
      <formula>$C$6&lt;&gt;"Nee"</formula>
    </cfRule>
  </conditionalFormatting>
  <dataValidations xWindow="368" yWindow="354" count="21">
    <dataValidation type="decimal" allowBlank="1" showInputMessage="1" showErrorMessage="1" errorTitle="getal invoeren" error="hier kunt u alleen een getal invoeren" sqref="C19" xr:uid="{886B1A61-C247-45A0-809D-ED1362814FD3}">
      <formula1>0</formula1>
      <formula2>99999999</formula2>
    </dataValidation>
    <dataValidation type="decimal" allowBlank="1" showInputMessage="1" showErrorMessage="1" errorTitle="Foute invoer:" error="Getal moet tussen de 0 en 15 liggen_x000a_" prompt="voer een getal tussen de 0 en 15 in" sqref="B56" xr:uid="{00000000-0002-0000-0700-000003000000}">
      <formula1>0</formula1>
      <formula2>15</formula2>
    </dataValidation>
    <dataValidation type="decimal" allowBlank="1" showInputMessage="1" showErrorMessage="1" errorTitle="Fout" error="Vul hier een getal in" sqref="D89:D98 F216:F220 D121:D132 F121:F132 F149:F162 F204:F208 F210 F212 F214" xr:uid="{00000000-0002-0000-0700-000004000000}">
      <formula1>0</formula1>
      <formula2>99999999</formula2>
    </dataValidation>
    <dataValidation type="textLength" allowBlank="1" showInputMessage="1" showErrorMessage="1" error="te veel tekens gebruikt: maximaal 100" prompt="MAXIMAAL 100 TEKENS" sqref="C18" xr:uid="{CA5F1B56-E816-4364-8D81-4DD91846C966}">
      <formula1>0</formula1>
      <formula2>100</formula2>
    </dataValidation>
    <dataValidation type="textLength" allowBlank="1" showInputMessage="1" showErrorMessage="1" error="tekst mag maximaal 70 tekens lang zijn_x000a_" sqref="C35:C44" xr:uid="{00000000-0002-0000-0700-000007000000}">
      <formula1>0</formula1>
      <formula2>70</formula2>
    </dataValidation>
    <dataValidation type="textLength" allowBlank="1" showInputMessage="1" showErrorMessage="1" error="tekst mag maximaal 100 tekens lang zijn_x000a_" sqref="B35:B44 B62:B71 B89:B98 B121:B132 B149:B162 D149:D162 D204:D208 D210 D212 D214 D216:D220" xr:uid="{00000000-0002-0000-0700-000008000000}">
      <formula1>0</formula1>
      <formula2>100</formula2>
    </dataValidation>
    <dataValidation type="decimal" allowBlank="1" showInputMessage="1" showErrorMessage="1" error="hier een getal invullen" sqref="D63:D71 D36:D44 E35:E44 B179:B187" xr:uid="{00000000-0002-0000-0700-000009000000}">
      <formula1>0</formula1>
      <formula2>999999</formula2>
    </dataValidation>
    <dataValidation type="date" allowBlank="1" showInputMessage="1" showErrorMessage="1" error="datum niet correct ingevoerd_x000a_" prompt="bijv. 1-1-2021_x000a_" sqref="C90:C98" xr:uid="{00000000-0002-0000-0700-00000A000000}">
      <formula1>1</formula1>
      <formula2>45658</formula2>
    </dataValidation>
    <dataValidation type="decimal" allowBlank="1" showInputMessage="1" showErrorMessage="1" prompt="voorbeeld 1,1 uur= 1,1*60= 1 uur en 6 minuten" sqref="D35 D62 B178" xr:uid="{00000000-0002-0000-0700-00000B000000}">
      <formula1>0</formula1>
      <formula2>999999999</formula2>
    </dataValidation>
    <dataValidation type="decimal" allowBlank="1" showInputMessage="1" showErrorMessage="1" error="vul hier een getal in" sqref="F202" xr:uid="{00000000-0002-0000-0700-00000C000000}">
      <formula1>0</formula1>
      <formula2>999999999</formula2>
    </dataValidation>
    <dataValidation type="date" allowBlank="1" showInputMessage="1" showErrorMessage="1" error="datum niet correct ingevoerd_x000a_" prompt="bijv. 1-1-2021_x000a_" sqref="C89" xr:uid="{00000000-0002-0000-0700-00000D000000}">
      <formula1>18264</formula1>
      <formula2>45658</formula2>
    </dataValidation>
    <dataValidation type="custom" allowBlank="1" showInputMessage="1" showErrorMessage="1" error="Vul eerst de projectduur in. Afschrijvingstermijn mag niet hoger zijn dan de projectduur" prompt="afschrijvingstermijn tussen 0-5 jaar" sqref="E90:E98" xr:uid="{00000000-0002-0000-0700-00000E000000}">
      <formula1>E90&lt;=H90</formula1>
    </dataValidation>
    <dataValidation type="custom" allowBlank="1" showInputMessage="1" showErrorMessage="1" errorTitle="Fout" error="Duur van het project mag niet groter zijn dan de afschrijvingstermijn_x000a_" sqref="H89:H98" xr:uid="{00000000-0002-0000-0700-00000F000000}">
      <formula1>H89&lt;=E89</formula1>
    </dataValidation>
    <dataValidation type="custom" allowBlank="1" showInputMessage="1" showErrorMessage="1" error="Afschrijving mag niet hoger 5 jaar zijn en niet hoger dan de projectduur." prompt="afschrijvingstermijn tussen 0-5 jaar" sqref="E89" xr:uid="{00000000-0002-0000-0700-000010000000}">
      <formula1>E89&lt;=H89</formula1>
    </dataValidation>
    <dataValidation type="list" allowBlank="1" showInputMessage="1" showErrorMessage="1" sqref="C5" xr:uid="{15BF2B20-E876-48DA-A957-8A243EF41EB4}">
      <formula1>Gebied</formula1>
    </dataValidation>
    <dataValidation type="list" allowBlank="1" showInputMessage="1" showErrorMessage="1" sqref="C6:D6 C7" xr:uid="{4A25A8C2-08C2-450C-9125-27A80315FFD8}">
      <formula1>"Ja,Nee"</formula1>
    </dataValidation>
    <dataValidation type="list" allowBlank="1" showInputMessage="1" showErrorMessage="1" sqref="C13" xr:uid="{1CC7FA29-50F4-445D-8721-41376E636859}">
      <formula1>INDIRECT(C12)</formula1>
    </dataValidation>
    <dataValidation allowBlank="1" showInputMessage="1" sqref="C14:C16 D15" xr:uid="{AE8DAA75-E3A9-4D80-BF5F-BFFF2E8FCA1A}"/>
    <dataValidation type="list" allowBlank="1" showInputMessage="1" sqref="C10:D11" xr:uid="{0D03A6E8-3052-4370-8EEA-B5C93F876B9A}">
      <formula1>"Ja,Nee"</formula1>
    </dataValidation>
    <dataValidation type="date" allowBlank="1" showInputMessage="1" showErrorMessage="1" error="datum niet correct ingevoerd_x000a_" prompt="bijv. 1-6-2026_x000a_" sqref="C17" xr:uid="{BB9A8AA5-F3D9-4E0D-BACE-626950629503}">
      <formula1>44197</formula1>
      <formula2>49310</formula2>
    </dataValidation>
    <dataValidation allowBlank="1" showInputMessage="1" prompt="Vul hier het maatregelnummer in waarmee de nieuwe maatregel een relatie heeft." sqref="C8:D8" xr:uid="{984A2262-B9EC-4A83-BACD-17D06C10AC49}"/>
  </dataValidations>
  <hyperlinks>
    <hyperlink ref="C51" r:id="rId1" xr:uid="{00000000-0004-0000-0700-000002000000}"/>
    <hyperlink ref="C227" location="'Printblad gebieden'!A1" display="'Printblad gebieden'!A1" xr:uid="{00000000-0004-0000-0700-000001000000}"/>
    <hyperlink ref="C226" location="'Printblad totaal'!A1" display="'Printblad totaal'!A1" xr:uid="{00000000-0004-0000-0700-000000000000}"/>
  </hyperlinks>
  <pageMargins left="0.70866141732283472" right="0.70866141732283472" top="0.74803149606299213" bottom="0.74803149606299213" header="0.31496062992125984" footer="0.31496062992125984"/>
  <pageSetup paperSize="9" scale="64"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xWindow="368" yWindow="354" count="2">
        <x14:dataValidation type="list" allowBlank="1" showInputMessage="1" showErrorMessage="1" xr:uid="{0437D9D5-FB3B-4495-9D77-364E9CF5BA58}">
          <x14:formula1>
            <xm:f>'keuzelijst spukmtrgln'!$D$20:$D$26</xm:f>
          </x14:formula1>
          <xm:sqref>C12</xm:sqref>
        </x14:dataValidation>
        <x14:dataValidation type="list" allowBlank="1" showInputMessage="1" xr:uid="{CE1FCED5-4C0B-40DF-B33B-2C0ABC57B806}">
          <x14:formula1>
            <xm:f>IF($C$6="Nee",INDIRECT($C$5),'keuzelijst overigemtrgln'!$E$200)</xm:f>
          </x14:formula1>
          <xm:sqref>C9:D9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N229"/>
  <sheetViews>
    <sheetView topLeftCell="A7"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32"/>
      <c r="D5" s="633"/>
      <c r="K5" t="s">
        <v>188</v>
      </c>
      <c r="L5" t="str">
        <f>IFERROR(VLOOKUP(C5,'keuzelijst spukmtrgln'!E38:F63,2,FALSE), "")</f>
        <v/>
      </c>
    </row>
    <row r="6" spans="1:12" ht="15" customHeight="1" x14ac:dyDescent="0.25">
      <c r="A6" s="639" t="s">
        <v>189</v>
      </c>
      <c r="B6" s="640"/>
      <c r="C6" s="641"/>
      <c r="D6" s="642"/>
    </row>
    <row r="7" spans="1:12" ht="28.2" customHeight="1" x14ac:dyDescent="0.25">
      <c r="A7" s="624" t="s">
        <v>190</v>
      </c>
      <c r="B7" s="625"/>
      <c r="C7" s="634"/>
      <c r="D7" s="635"/>
      <c r="K7" t="s">
        <v>191</v>
      </c>
      <c r="L7" t="str">
        <f>IFERROR(VLOOKUP(C13,'keuzelijst spukmtrgln'!G20:H32,2,FALSE), "")</f>
        <v/>
      </c>
    </row>
    <row r="8" spans="1:12" ht="13.2" customHeight="1" x14ac:dyDescent="0.25">
      <c r="A8" s="624" t="s">
        <v>192</v>
      </c>
      <c r="B8" s="625"/>
      <c r="C8" s="634"/>
      <c r="D8" s="635"/>
      <c r="E8" s="180"/>
    </row>
    <row r="9" spans="1:12" x14ac:dyDescent="0.25">
      <c r="A9" s="643" t="s">
        <v>193</v>
      </c>
      <c r="B9" s="644"/>
      <c r="C9" s="637"/>
      <c r="D9" s="638"/>
    </row>
    <row r="10" spans="1:12" ht="13.8" thickBot="1" x14ac:dyDescent="0.3">
      <c r="A10" s="643" t="s">
        <v>194</v>
      </c>
      <c r="B10" s="644"/>
      <c r="C10" s="645"/>
      <c r="D10" s="638"/>
      <c r="E10" s="46"/>
    </row>
    <row r="11" spans="1:12" ht="56.4" customHeight="1" x14ac:dyDescent="0.25">
      <c r="A11" s="552" t="s">
        <v>195</v>
      </c>
      <c r="B11" s="570"/>
      <c r="C11" s="626" t="str">
        <f>IF(
   C6="Nee",
   IFERROR(VLOOKUP(C9,spukmaatregelen!B:F,4,FALSE), "Maatregelnummer bestaat (nog) niet"),
   "Maatregelnummer bestaat (nog) niet"
)</f>
        <v>Maatregelnummer bestaat (nog) niet</v>
      </c>
      <c r="D11" s="627"/>
      <c r="E11" s="628"/>
      <c r="F11" s="46"/>
    </row>
    <row r="12" spans="1:12" x14ac:dyDescent="0.25">
      <c r="A12" s="643" t="s">
        <v>196</v>
      </c>
      <c r="B12" s="678"/>
      <c r="C12" s="669"/>
      <c r="D12" s="670"/>
      <c r="E12" s="671"/>
    </row>
    <row r="13" spans="1:12" x14ac:dyDescent="0.25">
      <c r="A13" s="643" t="s">
        <v>198</v>
      </c>
      <c r="B13" s="678"/>
      <c r="C13" s="669"/>
      <c r="D13" s="670"/>
      <c r="E13" s="671"/>
    </row>
    <row r="14" spans="1:12" ht="49.8" customHeight="1" x14ac:dyDescent="0.25">
      <c r="A14" s="646" t="s">
        <v>200</v>
      </c>
      <c r="B14" s="647"/>
      <c r="C14" s="648" t="str">
        <f>IFERROR(VLOOKUP(LEFT(L7,2),'keuzelijst spukmtrgln'!H20:J32,3,FALSE),"Niet gevonden")</f>
        <v>Niet gevonden</v>
      </c>
      <c r="D14" s="649"/>
      <c r="E14" s="650"/>
    </row>
    <row r="15" spans="1:12" ht="31.2" hidden="1" customHeight="1" x14ac:dyDescent="0.25">
      <c r="A15" s="643" t="s">
        <v>201</v>
      </c>
      <c r="B15" s="678"/>
      <c r="C15" s="636" t="str">
        <f>L5&amp;"-"&amp;L7</f>
        <v>-</v>
      </c>
      <c r="D15" s="636"/>
      <c r="E15" s="586"/>
    </row>
    <row r="16" spans="1:12" ht="15" customHeight="1" x14ac:dyDescent="0.25">
      <c r="A16" s="585" t="s">
        <v>202</v>
      </c>
      <c r="B16" s="332"/>
      <c r="C16" s="672" t="str">
        <f>IFERROR(VLOOKUP(LEFT(L7,2),'keuzelijst spukmtrgln'!H20:I32,2,FALSE),"Niet gevonden")</f>
        <v>Niet gevonden</v>
      </c>
      <c r="D16" s="673"/>
      <c r="E16" s="674"/>
    </row>
    <row r="17" spans="1:11" x14ac:dyDescent="0.25">
      <c r="A17" s="550" t="s">
        <v>203</v>
      </c>
      <c r="B17" s="551"/>
      <c r="C17" s="675"/>
      <c r="D17" s="676"/>
      <c r="E17" s="677"/>
    </row>
    <row r="18" spans="1:11" ht="51" customHeight="1" thickBot="1" x14ac:dyDescent="0.3">
      <c r="A18" s="552" t="s">
        <v>204</v>
      </c>
      <c r="B18" s="553"/>
      <c r="C18" s="629"/>
      <c r="D18" s="630"/>
      <c r="E18" s="631"/>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67" t="s">
        <v>3889</v>
      </c>
      <c r="B21" s="668"/>
      <c r="C21" s="684"/>
      <c r="D21" s="576"/>
    </row>
    <row r="22" spans="1:11" ht="13.8" thickBot="1" x14ac:dyDescent="0.3">
      <c r="A22" s="665" t="s">
        <v>3888</v>
      </c>
      <c r="B22" s="666"/>
      <c r="C22" s="685"/>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61" t="s">
        <v>217</v>
      </c>
      <c r="C45" s="662"/>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63" t="s">
        <v>222</v>
      </c>
      <c r="C49" s="679"/>
      <c r="D49" s="679"/>
      <c r="E49" s="679"/>
      <c r="F49" s="680"/>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55" t="s">
        <v>213</v>
      </c>
      <c r="C61" s="656"/>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57" t="s">
        <v>251</v>
      </c>
      <c r="C99" s="658"/>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59" t="s">
        <v>264</v>
      </c>
      <c r="C120" s="660"/>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3" t="s">
        <v>266</v>
      </c>
      <c r="C133" s="654"/>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t="s">
        <v>299</v>
      </c>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596" t="s">
        <v>274</v>
      </c>
      <c r="C148" s="597"/>
      <c r="D148" s="596" t="s">
        <v>275</v>
      </c>
      <c r="E148" s="597"/>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1" t="s">
        <v>276</v>
      </c>
      <c r="C163" s="652"/>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600" t="s">
        <v>89</v>
      </c>
      <c r="E201" s="601"/>
      <c r="F201" s="227" t="s">
        <v>102</v>
      </c>
      <c r="G201" s="156"/>
    </row>
    <row r="202" spans="1:14" s="66" customFormat="1" x14ac:dyDescent="0.25">
      <c r="B202" s="270" t="s">
        <v>91</v>
      </c>
      <c r="C202" s="261">
        <f>F45+F72</f>
        <v>0</v>
      </c>
      <c r="D202" s="596" t="s">
        <v>103</v>
      </c>
      <c r="E202" s="597"/>
      <c r="F202" s="420"/>
      <c r="G202" s="272"/>
    </row>
    <row r="203" spans="1:14" s="66" customFormat="1" ht="26.25" customHeight="1" x14ac:dyDescent="0.25">
      <c r="B203" s="168" t="s">
        <v>3891</v>
      </c>
      <c r="C203" s="261">
        <f>F56</f>
        <v>0</v>
      </c>
      <c r="D203" s="596" t="s">
        <v>104</v>
      </c>
      <c r="E203" s="597"/>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596" t="s">
        <v>107</v>
      </c>
      <c r="E209" s="597"/>
      <c r="F209" s="271"/>
      <c r="G209" s="272"/>
    </row>
    <row r="210" spans="2:7" s="66" customFormat="1" x14ac:dyDescent="0.25">
      <c r="B210" s="278"/>
      <c r="C210" s="261"/>
      <c r="D210" s="283"/>
      <c r="E210" s="415"/>
      <c r="F210" s="423"/>
      <c r="G210" s="272"/>
    </row>
    <row r="211" spans="2:7" s="66" customFormat="1" ht="26.25" customHeight="1" x14ac:dyDescent="0.25">
      <c r="B211" s="278"/>
      <c r="C211" s="261"/>
      <c r="D211" s="596" t="s">
        <v>108</v>
      </c>
      <c r="E211" s="597"/>
      <c r="F211" s="271"/>
      <c r="G211" s="272"/>
    </row>
    <row r="212" spans="2:7" s="66" customFormat="1" x14ac:dyDescent="0.25">
      <c r="B212" s="278"/>
      <c r="C212" s="261"/>
      <c r="D212" s="283"/>
      <c r="E212" s="415"/>
      <c r="F212" s="423"/>
      <c r="G212" s="272"/>
    </row>
    <row r="213" spans="2:7" s="66" customFormat="1" x14ac:dyDescent="0.25">
      <c r="B213" s="278"/>
      <c r="C213" s="261"/>
      <c r="D213" s="596" t="s">
        <v>109</v>
      </c>
      <c r="E213" s="597"/>
      <c r="F213" s="271"/>
      <c r="G213" s="272"/>
    </row>
    <row r="214" spans="2:7" s="66" customFormat="1" x14ac:dyDescent="0.25">
      <c r="B214" s="279"/>
      <c r="C214" s="269"/>
      <c r="D214" s="283"/>
      <c r="E214" s="415"/>
      <c r="F214" s="423"/>
      <c r="G214" s="272"/>
    </row>
    <row r="215" spans="2:7" s="66" customFormat="1" ht="37.5" customHeight="1" x14ac:dyDescent="0.25">
      <c r="B215" s="279"/>
      <c r="C215" s="269"/>
      <c r="D215" s="596" t="s">
        <v>110</v>
      </c>
      <c r="E215" s="597"/>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Y13HwwNUJf4r8z3ZJIZswnBOmn0kN+nY0kWkOQpG02br4cPNtebGTxEv/x60m/MQ9jfbmxp/jefg/JhPcoer3Q==" saltValue="acmSndPYKSq7MZb2kG8OyQ==" spinCount="100000" sheet="1" formatRows="0" insertRows="0"/>
  <mergeCells count="41">
    <mergeCell ref="A15:B15"/>
    <mergeCell ref="C15:D15"/>
    <mergeCell ref="A14:B14"/>
    <mergeCell ref="A9:B9"/>
    <mergeCell ref="A10:B10"/>
    <mergeCell ref="A12:B12"/>
    <mergeCell ref="A13:B13"/>
    <mergeCell ref="C16:E16"/>
    <mergeCell ref="C18:E18"/>
    <mergeCell ref="C9:D9"/>
    <mergeCell ref="C10:D10"/>
    <mergeCell ref="C11:E11"/>
    <mergeCell ref="C17:E17"/>
    <mergeCell ref="C12:E12"/>
    <mergeCell ref="C13:E13"/>
    <mergeCell ref="C14:E14"/>
    <mergeCell ref="C5:D5"/>
    <mergeCell ref="A6:B6"/>
    <mergeCell ref="C6:D6"/>
    <mergeCell ref="C7:D7"/>
    <mergeCell ref="C8:D8"/>
    <mergeCell ref="A7:B7"/>
    <mergeCell ref="A8:B8"/>
    <mergeCell ref="D209:E209"/>
    <mergeCell ref="D211:E211"/>
    <mergeCell ref="D213:E213"/>
    <mergeCell ref="D215:E215"/>
    <mergeCell ref="B148:C148"/>
    <mergeCell ref="D148:E148"/>
    <mergeCell ref="B163:C163"/>
    <mergeCell ref="D201:E201"/>
    <mergeCell ref="D202:E202"/>
    <mergeCell ref="D203:E203"/>
    <mergeCell ref="A21:B21"/>
    <mergeCell ref="A22:B22"/>
    <mergeCell ref="B133:C133"/>
    <mergeCell ref="B45:C45"/>
    <mergeCell ref="B49:F49"/>
    <mergeCell ref="B61:C61"/>
    <mergeCell ref="B99:C99"/>
    <mergeCell ref="B120:C120"/>
  </mergeCells>
  <conditionalFormatting sqref="B229">
    <cfRule type="cellIs" dxfId="165" priority="20" operator="notEqual">
      <formula>0</formula>
    </cfRule>
  </conditionalFormatting>
  <conditionalFormatting sqref="E89:E98">
    <cfRule type="cellIs" dxfId="164" priority="19" operator="greaterThan">
      <formula>5</formula>
    </cfRule>
  </conditionalFormatting>
  <conditionalFormatting sqref="A9 C9:D9">
    <cfRule type="expression" dxfId="163" priority="4">
      <formula>$C$6&lt;&gt;"Nee"</formula>
    </cfRule>
  </conditionalFormatting>
  <conditionalFormatting sqref="A8:D8">
    <cfRule type="expression" dxfId="162" priority="3">
      <formula>$C$7&lt;&gt;"Ja"</formula>
    </cfRule>
  </conditionalFormatting>
  <conditionalFormatting sqref="A7:D7">
    <cfRule type="expression" dxfId="161" priority="2">
      <formula>$C$6&lt;&gt;"Ja"</formula>
    </cfRule>
  </conditionalFormatting>
  <conditionalFormatting sqref="A10:D10">
    <cfRule type="expression" dxfId="160" priority="1">
      <formula>$C$6&lt;&gt;"Nee"</formula>
    </cfRule>
  </conditionalFormatting>
  <dataValidations count="19">
    <dataValidation type="decimal" allowBlank="1" showInputMessage="1" showErrorMessage="1" errorTitle="getal invoeren" error="hier kunt u alleen een getal invoeren" sqref="C19" xr:uid="{855D8DE9-F256-4388-AB63-1E1642C8159A}">
      <formula1>0</formula1>
      <formula2>99999999</formula2>
    </dataValidation>
    <dataValidation type="decimal" allowBlank="1" showInputMessage="1" showErrorMessage="1" errorTitle="Foute invoer:" error="Getal moet tussen de 0 en 15 liggen_x000a_" prompt="voer een getal tussen de 0 en 15 in" sqref="B56" xr:uid="{00000000-0002-0000-0800-000003000000}">
      <formula1>0</formula1>
      <formula2>15</formula2>
    </dataValidation>
    <dataValidation type="decimal" allowBlank="1" showInputMessage="1" showErrorMessage="1" errorTitle="Fout" error="Vul hier een getal in" sqref="D89:D98 F216:F220 D121:D132 F121:F132 F149:F162 F204:F208 F210 F212 F214" xr:uid="{00000000-0002-0000-0800-000004000000}">
      <formula1>0</formula1>
      <formula2>99999999</formula2>
    </dataValidation>
    <dataValidation type="textLength" allowBlank="1" showInputMessage="1" showErrorMessage="1" error="te veel tekens gebruikt: maximaal 100" prompt="MAXIMAAL 100 TEKENS" sqref="C18" xr:uid="{760B3C0A-8E82-4290-A685-84064F3A0D7D}">
      <formula1>0</formula1>
      <formula2>100</formula2>
    </dataValidation>
    <dataValidation type="textLength" allowBlank="1" showInputMessage="1" showErrorMessage="1" error="tekst mag maximaal 70 tekens lang zijn_x000a_" sqref="C35:C44" xr:uid="{00000000-0002-0000-0800-000007000000}">
      <formula1>0</formula1>
      <formula2>70</formula2>
    </dataValidation>
    <dataValidation type="textLength" allowBlank="1" showInputMessage="1" showErrorMessage="1" error="tekst mag maximaal 100 tekens lang zijn_x000a_" sqref="B35:B44 B62:B71 B89:B98 B121:B132 B149:B162 D149:D162 D204:D208 D210 D212 D214 D216:D220" xr:uid="{00000000-0002-0000-0800-000008000000}">
      <formula1>0</formula1>
      <formula2>100</formula2>
    </dataValidation>
    <dataValidation type="decimal" allowBlank="1" showInputMessage="1" showErrorMessage="1" error="hier een getal invullen" sqref="D63:D71 D36:D44 E35:E44 B179:B187" xr:uid="{00000000-0002-0000-0800-000009000000}">
      <formula1>0</formula1>
      <formula2>999999999</formula2>
    </dataValidation>
    <dataValidation type="date" allowBlank="1" showInputMessage="1" showErrorMessage="1" error="datum niet correct ingevoerd_x000a_" prompt="bijv. 1-1-2021_x000a_" sqref="C89:C98" xr:uid="{00000000-0002-0000-0800-00000A000000}">
      <formula1>1</formula1>
      <formula2>45658</formula2>
    </dataValidation>
    <dataValidation type="decimal" allowBlank="1" showInputMessage="1" showErrorMessage="1" prompt="voorbeeld 1,1 uur= 1,1*60= 1 uur en 6 minuten" sqref="D35 D62 B178" xr:uid="{00000000-0002-0000-0800-00000B000000}">
      <formula1>0</formula1>
      <formula2>999999999</formula2>
    </dataValidation>
    <dataValidation type="decimal" allowBlank="1" showInputMessage="1" showErrorMessage="1" error="vul hier een getal in" sqref="F202" xr:uid="{00000000-0002-0000-0800-00000C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800-00000D000000}">
      <formula1>E89&lt;=H89</formula1>
    </dataValidation>
    <dataValidation type="custom" allowBlank="1" showInputMessage="1" showErrorMessage="1" errorTitle="Fout" error="Duur van het project mag niet groter zijn dan de afschrijvingstermijn_x000a_" sqref="H89:H98" xr:uid="{00000000-0002-0000-0800-00000E000000}">
      <formula1>H89&lt;=E89</formula1>
    </dataValidation>
    <dataValidation type="list" allowBlank="1" showInputMessage="1" showErrorMessage="1" sqref="C5" xr:uid="{29D7A4E8-D983-46D2-89B5-A461CD77F425}">
      <formula1>Gebied</formula1>
    </dataValidation>
    <dataValidation type="list" allowBlank="1" showInputMessage="1" showErrorMessage="1" sqref="C6:D6 C7" xr:uid="{035E8BAE-F38E-4F16-AA12-FD8A385D0D29}">
      <formula1>"Ja,Nee"</formula1>
    </dataValidation>
    <dataValidation allowBlank="1" showInputMessage="1" sqref="C14:C16 D15" xr:uid="{2320AB02-BC1F-4BD2-A654-5BED3531BF5E}"/>
    <dataValidation type="list" allowBlank="1" showInputMessage="1" showErrorMessage="1" sqref="C13" xr:uid="{9C984CEC-4B5A-450D-8537-1993080D0544}">
      <formula1>INDIRECT(C12)</formula1>
    </dataValidation>
    <dataValidation type="list" allowBlank="1" showInputMessage="1" sqref="C10:D11" xr:uid="{73089EE9-0A28-4439-AAF6-9150951B6F22}">
      <formula1>"Ja,Nee"</formula1>
    </dataValidation>
    <dataValidation type="date" allowBlank="1" showInputMessage="1" showErrorMessage="1" error="datum niet correct ingevoerd_x000a_" prompt="bijv. 1-6-2026_x000a_" sqref="C17" xr:uid="{2D687322-F62D-41F1-9C02-BAB7BB71841B}">
      <formula1>44197</formula1>
      <formula2>49310</formula2>
    </dataValidation>
    <dataValidation allowBlank="1" showInputMessage="1" prompt="Vul hier het maatregelnummer in waarmee de nieuwe maatregel een relatie heeft." sqref="C8:D8" xr:uid="{B216AB0E-FC48-43E3-AB20-4D0074411293}"/>
  </dataValidations>
  <hyperlinks>
    <hyperlink ref="E137" location="definities!A89" display="?" xr:uid="{00000000-0004-0000-0800-000000000000}"/>
    <hyperlink ref="C226" location="'Printblad totaal'!A1" display="'Printblad totaal'!A1" xr:uid="{00000000-0004-0000-0800-000001000000}"/>
    <hyperlink ref="C227" location="'Printblad gebieden'!A1" display="'Printblad gebieden'!A1" xr:uid="{00000000-0004-0000-0800-000002000000}"/>
    <hyperlink ref="C51" r:id="rId1" xr:uid="{00000000-0004-0000-0800-000003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27A7F48-D428-48FC-B5D5-8620BCA8BF12}">
          <x14:formula1>
            <xm:f>'keuzelijst spukmtrgln'!$D$20:$D$26</xm:f>
          </x14:formula1>
          <xm:sqref>C12</xm:sqref>
        </x14:dataValidation>
        <x14:dataValidation type="list" allowBlank="1" showInputMessage="1" xr:uid="{C16F4920-616B-44C3-9944-EDE100F7E5DC}">
          <x14:formula1>
            <xm:f>IF($C$6="Nee",INDIRECT($C$5),'keuzelijst overigemtrgln'!$E$200)</xm:f>
          </x14:formula1>
          <xm:sqref>C9:D9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9f40333-e9b5-42f2-a96d-ff9c3d83b85e" xsi:nil="true"/>
    <lcf76f155ced4ddcb4097134ff3c332f xmlns="7d313b21-e8ee-4633-ae77-6052feeb932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61AA95E8E8A2E48A71297AFA83C5EE8" ma:contentTypeVersion="11" ma:contentTypeDescription="Een nieuw document maken." ma:contentTypeScope="" ma:versionID="625a00db0739d67a4a9823eeb1e998cd">
  <xsd:schema xmlns:xsd="http://www.w3.org/2001/XMLSchema" xmlns:xs="http://www.w3.org/2001/XMLSchema" xmlns:p="http://schemas.microsoft.com/office/2006/metadata/properties" xmlns:ns2="7d313b21-e8ee-4633-ae77-6052feeb9324" xmlns:ns3="d9f40333-e9b5-42f2-a96d-ff9c3d83b85e" targetNamespace="http://schemas.microsoft.com/office/2006/metadata/properties" ma:root="true" ma:fieldsID="0e0fffbd0f723bab23b4892456462190" ns2:_="" ns3:_="">
    <xsd:import namespace="7d313b21-e8ee-4633-ae77-6052feeb9324"/>
    <xsd:import namespace="d9f40333-e9b5-42f2-a96d-ff9c3d83b85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313b21-e8ee-4633-ae77-6052feeb93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8d5b7d9b-e180-4195-91f8-883dac7ab70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9f40333-e9b5-42f2-a96d-ff9c3d83b85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f5819d1-bb64-4410-993f-9e4ebf2e2294}" ma:internalName="TaxCatchAll" ma:showField="CatchAllData" ma:web="d9f40333-e9b5-42f2-a96d-ff9c3d83b8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E7F1A0-71C1-43CF-9D0B-8D3DCC4B6AAB}">
  <ds:schemaRefs>
    <ds:schemaRef ds:uri="http://schemas.microsoft.com/sharepoint/v3/contenttype/forms"/>
  </ds:schemaRefs>
</ds:datastoreItem>
</file>

<file path=customXml/itemProps2.xml><?xml version="1.0" encoding="utf-8"?>
<ds:datastoreItem xmlns:ds="http://schemas.openxmlformats.org/officeDocument/2006/customXml" ds:itemID="{ECECC3A7-D9C5-47F6-816D-5360D310C1E2}">
  <ds:schemaRefs>
    <ds:schemaRef ds:uri="http://purl.org/dc/elements/1.1/"/>
    <ds:schemaRef ds:uri="http://purl.org/dc/term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f2187646-95eb-476d-800f-f16b4889956e"/>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5B675987-17A8-4169-9C0B-A6344F03658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37</vt:i4>
      </vt:variant>
      <vt:variant>
        <vt:lpstr>Benoemde bereiken</vt:lpstr>
      </vt:variant>
      <vt:variant>
        <vt:i4>35</vt:i4>
      </vt:variant>
    </vt:vector>
  </HeadingPairs>
  <TitlesOfParts>
    <vt:vector size="72" baseType="lpstr">
      <vt:lpstr>hoe dit spreadsheet gebruiken</vt:lpstr>
      <vt:lpstr>leveringsprotocol</vt:lpstr>
      <vt:lpstr>verzamelblad spreadsheets</vt:lpstr>
      <vt:lpstr>Printblad totaal</vt:lpstr>
      <vt:lpstr>Printblad gebieden</vt:lpstr>
      <vt:lpstr>Projectinfo</vt:lpstr>
      <vt:lpstr>Liquiditeitsprognose</vt:lpstr>
      <vt:lpstr>M1</vt:lpstr>
      <vt:lpstr>M2</vt:lpstr>
      <vt:lpstr>M3</vt:lpstr>
      <vt:lpstr>M4</vt:lpstr>
      <vt:lpstr>M5</vt:lpstr>
      <vt:lpstr>M6</vt:lpstr>
      <vt:lpstr>M7</vt:lpstr>
      <vt:lpstr>M8</vt:lpstr>
      <vt:lpstr>M9</vt:lpstr>
      <vt:lpstr>M10</vt:lpstr>
      <vt:lpstr>M11</vt:lpstr>
      <vt:lpstr>M12</vt:lpstr>
      <vt:lpstr>M13</vt:lpstr>
      <vt:lpstr>M14</vt:lpstr>
      <vt:lpstr>M15</vt:lpstr>
      <vt:lpstr>M16</vt:lpstr>
      <vt:lpstr>M17</vt:lpstr>
      <vt:lpstr>M18</vt:lpstr>
      <vt:lpstr>M19</vt:lpstr>
      <vt:lpstr>M20</vt:lpstr>
      <vt:lpstr>M21</vt:lpstr>
      <vt:lpstr>M22</vt:lpstr>
      <vt:lpstr>M23</vt:lpstr>
      <vt:lpstr>M24</vt:lpstr>
      <vt:lpstr>M25</vt:lpstr>
      <vt:lpstr>keuzelijst spukmtrgln</vt:lpstr>
      <vt:lpstr>keuzelijst overigemtrgln</vt:lpstr>
      <vt:lpstr>spukmaatregelen</vt:lpstr>
      <vt:lpstr>draaitabl2</vt:lpstr>
      <vt:lpstr>draaitab1</vt:lpstr>
      <vt:lpstr>Liquiditeitsprognose!Afdrukbereik</vt:lpstr>
      <vt:lpstr>Liquiditeitsprognose!Afdruktitels</vt:lpstr>
      <vt:lpstr>'Printblad gebieden'!Afdruktitels</vt:lpstr>
      <vt:lpstr>'verzamelblad spreadsheets'!Afdruktitels</vt:lpstr>
      <vt:lpstr>Bemelerberg_Schiepersberg</vt:lpstr>
      <vt:lpstr>Boschhuizerbergen</vt:lpstr>
      <vt:lpstr>Brunssummerheide</vt:lpstr>
      <vt:lpstr>Bunder_en_Elsloërbos</vt:lpstr>
      <vt:lpstr>Deurnse_Peel_Mariapeel</vt:lpstr>
      <vt:lpstr>Div._stikstofgevoelige_N2000_gebieden</vt:lpstr>
      <vt:lpstr>Gebied</vt:lpstr>
      <vt:lpstr>Geleenbeekdal</vt:lpstr>
      <vt:lpstr>Geuldal</vt:lpstr>
      <vt:lpstr>Groote_Peel</vt:lpstr>
      <vt:lpstr>Hydrologie</vt:lpstr>
      <vt:lpstr>Kunderberg</vt:lpstr>
      <vt:lpstr>Kwaliteitsverbetering_in_N2000</vt:lpstr>
      <vt:lpstr>Leudal</vt:lpstr>
      <vt:lpstr>Maasduinen</vt:lpstr>
      <vt:lpstr>Meinweg</vt:lpstr>
      <vt:lpstr>Noorbeemden</vt:lpstr>
      <vt:lpstr>Onderzoekspakket</vt:lpstr>
      <vt:lpstr>Overig</vt:lpstr>
      <vt:lpstr>Realisatie_NNN</vt:lpstr>
      <vt:lpstr>Roerdal</vt:lpstr>
      <vt:lpstr>Sarsven_en_de_Banen</vt:lpstr>
      <vt:lpstr>Savelsbos</vt:lpstr>
      <vt:lpstr>Sint_Jansberg</vt:lpstr>
      <vt:lpstr>Sint_Pietersberg_en_Jekerdal</vt:lpstr>
      <vt:lpstr>Soorten</vt:lpstr>
      <vt:lpstr>Swalmdal</vt:lpstr>
      <vt:lpstr>Verbindingen_en_connectiviteit</vt:lpstr>
      <vt:lpstr>VHR_Areaal_en_buffering</vt:lpstr>
      <vt:lpstr>Weerter_en_Budelerbergen_Ringselven</vt:lpstr>
      <vt:lpstr>Zeldersche_Driessen</vt:lpstr>
    </vt:vector>
  </TitlesOfParts>
  <Manager/>
  <Company>Provincie Limburg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Harmelen van, Eric</dc:creator>
  <cp:keywords/>
  <dc:description/>
  <cp:lastModifiedBy>Snijders, Robin</cp:lastModifiedBy>
  <cp:revision/>
  <dcterms:created xsi:type="dcterms:W3CDTF">2021-07-14T09:30:58Z</dcterms:created>
  <dcterms:modified xsi:type="dcterms:W3CDTF">2026-05-29T10:38:46Z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0x010100B61AA95E8E8A2E48A71297AFA83C5EE8</vt:lpwstr>
  </property>
  <property fmtid="{D5CDD505-2E9C-101B-9397-08002B2CF9AE}" pid="3" name="Order">
    <vt:r8>404800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